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/>
  <mc:AlternateContent xmlns:mc="http://schemas.openxmlformats.org/markup-compatibility/2006">
    <mc:Choice Requires="x15">
      <x15ac:absPath xmlns:x15ac="http://schemas.microsoft.com/office/spreadsheetml/2010/11/ac" url="/Users/brookehahn/Desktop/Learn.com.au Courses/IBSA/Coffee and Hardware scenarios/Aus Hardware Learnified/"/>
    </mc:Choice>
  </mc:AlternateContent>
  <bookViews>
    <workbookView xWindow="240" yWindow="460" windowWidth="25560" windowHeight="15600"/>
  </bookViews>
  <sheets>
    <sheet name="Budget Variation Report" sheetId="1" r:id="rId1"/>
    <sheet name="General Operations Cost Centre 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2" l="1"/>
  <c r="G22" i="2"/>
  <c r="H22" i="2"/>
  <c r="Q22" i="2"/>
  <c r="S22" i="2"/>
  <c r="T22" i="2"/>
  <c r="W21" i="2"/>
  <c r="F25" i="2"/>
  <c r="F26" i="2"/>
  <c r="G26" i="2"/>
  <c r="H26" i="2"/>
  <c r="V27" i="2"/>
  <c r="R27" i="2"/>
  <c r="N27" i="2"/>
  <c r="J27" i="2"/>
  <c r="U26" i="2"/>
  <c r="W26" i="2"/>
  <c r="X26" i="2"/>
  <c r="Q26" i="2"/>
  <c r="S26" i="2"/>
  <c r="T26" i="2"/>
  <c r="M26" i="2"/>
  <c r="O26" i="2"/>
  <c r="P26" i="2"/>
  <c r="I26" i="2"/>
  <c r="K26" i="2"/>
  <c r="L26" i="2"/>
  <c r="U25" i="2"/>
  <c r="W25" i="2"/>
  <c r="X25" i="2"/>
  <c r="Q25" i="2"/>
  <c r="S25" i="2"/>
  <c r="T25" i="2"/>
  <c r="M25" i="2"/>
  <c r="O25" i="2"/>
  <c r="P25" i="2"/>
  <c r="I25" i="2"/>
  <c r="K25" i="2"/>
  <c r="L25" i="2"/>
  <c r="G25" i="2"/>
  <c r="H25" i="2"/>
  <c r="F24" i="2"/>
  <c r="E24" i="2"/>
  <c r="Q24" i="2"/>
  <c r="S24" i="2"/>
  <c r="T24" i="2"/>
  <c r="F20" i="2"/>
  <c r="E20" i="2"/>
  <c r="E27" i="2"/>
  <c r="W19" i="2"/>
  <c r="X19" i="2"/>
  <c r="S19" i="2"/>
  <c r="T19" i="2"/>
  <c r="O19" i="2"/>
  <c r="P19" i="2"/>
  <c r="K19" i="2"/>
  <c r="L19" i="2"/>
  <c r="F19" i="2"/>
  <c r="G19" i="2"/>
  <c r="H19" i="2"/>
  <c r="U18" i="2"/>
  <c r="W18" i="2"/>
  <c r="X18" i="2"/>
  <c r="Q18" i="2"/>
  <c r="S18" i="2"/>
  <c r="T18" i="2"/>
  <c r="M18" i="2"/>
  <c r="O18" i="2"/>
  <c r="P18" i="2"/>
  <c r="I18" i="2"/>
  <c r="K18" i="2"/>
  <c r="L18" i="2"/>
  <c r="F18" i="2"/>
  <c r="G18" i="2"/>
  <c r="H18" i="2"/>
  <c r="U17" i="2"/>
  <c r="W17" i="2"/>
  <c r="X17" i="2"/>
  <c r="Q17" i="2"/>
  <c r="S17" i="2"/>
  <c r="T17" i="2"/>
  <c r="M17" i="2"/>
  <c r="O17" i="2"/>
  <c r="P17" i="2"/>
  <c r="I17" i="2"/>
  <c r="K17" i="2"/>
  <c r="L17" i="2"/>
  <c r="F17" i="2"/>
  <c r="G17" i="2"/>
  <c r="H17" i="2"/>
  <c r="U16" i="2"/>
  <c r="W16" i="2"/>
  <c r="X16" i="2"/>
  <c r="Q16" i="2"/>
  <c r="S16" i="2"/>
  <c r="T16" i="2"/>
  <c r="M16" i="2"/>
  <c r="O16" i="2"/>
  <c r="P16" i="2"/>
  <c r="I16" i="2"/>
  <c r="K16" i="2"/>
  <c r="L16" i="2"/>
  <c r="F16" i="2"/>
  <c r="G16" i="2"/>
  <c r="H16" i="2"/>
  <c r="U15" i="2"/>
  <c r="W15" i="2"/>
  <c r="X15" i="2"/>
  <c r="Q15" i="2"/>
  <c r="S15" i="2"/>
  <c r="T15" i="2"/>
  <c r="M15" i="2"/>
  <c r="O15" i="2"/>
  <c r="P15" i="2"/>
  <c r="I15" i="2"/>
  <c r="K15" i="2"/>
  <c r="L15" i="2"/>
  <c r="F15" i="2"/>
  <c r="G15" i="2"/>
  <c r="H15" i="2"/>
  <c r="U14" i="2"/>
  <c r="W14" i="2"/>
  <c r="X14" i="2"/>
  <c r="Q14" i="2"/>
  <c r="S14" i="2"/>
  <c r="T14" i="2"/>
  <c r="M14" i="2"/>
  <c r="O14" i="2"/>
  <c r="P14" i="2"/>
  <c r="I14" i="2"/>
  <c r="K14" i="2"/>
  <c r="L14" i="2"/>
  <c r="F14" i="2"/>
  <c r="G14" i="2"/>
  <c r="H14" i="2"/>
  <c r="U13" i="2"/>
  <c r="W13" i="2"/>
  <c r="X13" i="2"/>
  <c r="Q13" i="2"/>
  <c r="S13" i="2"/>
  <c r="T13" i="2"/>
  <c r="M13" i="2"/>
  <c r="O13" i="2"/>
  <c r="P13" i="2"/>
  <c r="I13" i="2"/>
  <c r="K13" i="2"/>
  <c r="L13" i="2"/>
  <c r="F13" i="2"/>
  <c r="G13" i="2"/>
  <c r="H13" i="2"/>
  <c r="U12" i="2"/>
  <c r="Q12" i="2"/>
  <c r="M12" i="2"/>
  <c r="I12" i="2"/>
  <c r="F12" i="2"/>
  <c r="G12" i="2"/>
  <c r="H12" i="2"/>
  <c r="F11" i="1"/>
  <c r="F10" i="1"/>
  <c r="W32" i="1"/>
  <c r="X32" i="1"/>
  <c r="S32" i="1"/>
  <c r="T32" i="1"/>
  <c r="O32" i="1"/>
  <c r="P32" i="1"/>
  <c r="F42" i="1"/>
  <c r="F43" i="1"/>
  <c r="F44" i="1"/>
  <c r="F45" i="1"/>
  <c r="F46" i="1"/>
  <c r="F41" i="1"/>
  <c r="G41" i="1"/>
  <c r="H41" i="1"/>
  <c r="F38" i="1"/>
  <c r="G38" i="1"/>
  <c r="H38" i="1"/>
  <c r="F39" i="1"/>
  <c r="F37" i="1"/>
  <c r="F35" i="1"/>
  <c r="G35" i="1"/>
  <c r="H35" i="1"/>
  <c r="K32" i="1"/>
  <c r="L32" i="1"/>
  <c r="F25" i="1"/>
  <c r="F26" i="1"/>
  <c r="F27" i="1"/>
  <c r="F28" i="1"/>
  <c r="G28" i="1"/>
  <c r="H28" i="1"/>
  <c r="F29" i="1"/>
  <c r="F30" i="1"/>
  <c r="F31" i="1"/>
  <c r="F32" i="1"/>
  <c r="G32" i="1"/>
  <c r="H32" i="1"/>
  <c r="F33" i="1"/>
  <c r="F24" i="1"/>
  <c r="G24" i="1"/>
  <c r="H24" i="1"/>
  <c r="F20" i="1"/>
  <c r="F13" i="1"/>
  <c r="F19" i="1"/>
  <c r="F14" i="1"/>
  <c r="F15" i="1"/>
  <c r="F16" i="1"/>
  <c r="F17" i="1"/>
  <c r="F18" i="1"/>
  <c r="F12" i="1"/>
  <c r="U13" i="1"/>
  <c r="U14" i="1"/>
  <c r="W14" i="1"/>
  <c r="X14" i="1"/>
  <c r="U15" i="1"/>
  <c r="U16" i="1"/>
  <c r="U17" i="1"/>
  <c r="U18" i="1"/>
  <c r="W18" i="1"/>
  <c r="X18" i="1"/>
  <c r="U12" i="1"/>
  <c r="Q13" i="1"/>
  <c r="Q14" i="1"/>
  <c r="Q15" i="1"/>
  <c r="S15" i="1"/>
  <c r="T15" i="1"/>
  <c r="Q16" i="1"/>
  <c r="Q17" i="1"/>
  <c r="Q18" i="1"/>
  <c r="Q12" i="1"/>
  <c r="Q19" i="1"/>
  <c r="M13" i="1"/>
  <c r="M14" i="1"/>
  <c r="M15" i="1"/>
  <c r="M16" i="1"/>
  <c r="O16" i="1"/>
  <c r="P16" i="1"/>
  <c r="M17" i="1"/>
  <c r="M18" i="1"/>
  <c r="M12" i="1"/>
  <c r="O12" i="1"/>
  <c r="P12" i="1"/>
  <c r="I13" i="1"/>
  <c r="K13" i="1"/>
  <c r="L13" i="1"/>
  <c r="I14" i="1"/>
  <c r="I15" i="1"/>
  <c r="I16" i="1"/>
  <c r="I17" i="1"/>
  <c r="K17" i="1"/>
  <c r="L17" i="1"/>
  <c r="I18" i="1"/>
  <c r="I12" i="1"/>
  <c r="V19" i="1"/>
  <c r="U19" i="1"/>
  <c r="U21" i="1"/>
  <c r="W21" i="1"/>
  <c r="X21" i="1"/>
  <c r="R19" i="1"/>
  <c r="N19" i="1"/>
  <c r="N21" i="1"/>
  <c r="M19" i="1"/>
  <c r="M21" i="1"/>
  <c r="O21" i="1"/>
  <c r="P21" i="1"/>
  <c r="J19" i="1"/>
  <c r="W12" i="1"/>
  <c r="X12" i="1"/>
  <c r="W13" i="1"/>
  <c r="X13" i="1"/>
  <c r="W15" i="1"/>
  <c r="X15" i="1"/>
  <c r="W16" i="1"/>
  <c r="X16" i="1"/>
  <c r="W17" i="1"/>
  <c r="X17" i="1"/>
  <c r="S13" i="1"/>
  <c r="T13" i="1"/>
  <c r="S14" i="1"/>
  <c r="T14" i="1"/>
  <c r="S16" i="1"/>
  <c r="T16" i="1"/>
  <c r="S17" i="1"/>
  <c r="T17" i="1"/>
  <c r="S18" i="1"/>
  <c r="T18" i="1"/>
  <c r="O13" i="1"/>
  <c r="P13" i="1"/>
  <c r="O14" i="1"/>
  <c r="P14" i="1"/>
  <c r="O15" i="1"/>
  <c r="P15" i="1"/>
  <c r="O17" i="1"/>
  <c r="P17" i="1"/>
  <c r="O18" i="1"/>
  <c r="P18" i="1"/>
  <c r="K12" i="1"/>
  <c r="L12" i="1"/>
  <c r="K14" i="1"/>
  <c r="L14" i="1"/>
  <c r="K15" i="1"/>
  <c r="L15" i="1"/>
  <c r="K16" i="1"/>
  <c r="L16" i="1"/>
  <c r="K18" i="1"/>
  <c r="L18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E19" i="1"/>
  <c r="V21" i="1"/>
  <c r="R21" i="1"/>
  <c r="J21" i="1"/>
  <c r="V47" i="1"/>
  <c r="V48" i="1"/>
  <c r="R47" i="1"/>
  <c r="R48" i="1"/>
  <c r="N47" i="1"/>
  <c r="J47" i="1"/>
  <c r="J48" i="1"/>
  <c r="W19" i="1"/>
  <c r="X19" i="1"/>
  <c r="W31" i="1"/>
  <c r="X31" i="1"/>
  <c r="W36" i="1"/>
  <c r="S31" i="1"/>
  <c r="T31" i="1"/>
  <c r="S36" i="1"/>
  <c r="O31" i="1"/>
  <c r="P31" i="1"/>
  <c r="O36" i="1"/>
  <c r="K31" i="1"/>
  <c r="L31" i="1"/>
  <c r="K36" i="1"/>
  <c r="F47" i="1"/>
  <c r="G11" i="1"/>
  <c r="H11" i="1"/>
  <c r="G20" i="1"/>
  <c r="H20" i="1"/>
  <c r="G25" i="1"/>
  <c r="H25" i="1"/>
  <c r="G26" i="1"/>
  <c r="H26" i="1"/>
  <c r="G27" i="1"/>
  <c r="H27" i="1"/>
  <c r="G29" i="1"/>
  <c r="H29" i="1"/>
  <c r="G30" i="1"/>
  <c r="H30" i="1"/>
  <c r="G31" i="1"/>
  <c r="H31" i="1"/>
  <c r="G36" i="1"/>
  <c r="G39" i="1"/>
  <c r="H39" i="1"/>
  <c r="G42" i="1"/>
  <c r="H42" i="1"/>
  <c r="G43" i="1"/>
  <c r="H43" i="1"/>
  <c r="G44" i="1"/>
  <c r="H44" i="1"/>
  <c r="G45" i="1"/>
  <c r="H45" i="1"/>
  <c r="G46" i="1"/>
  <c r="H46" i="1"/>
  <c r="G10" i="1"/>
  <c r="H10" i="1"/>
  <c r="I11" i="1"/>
  <c r="K11" i="1"/>
  <c r="L11" i="1"/>
  <c r="E33" i="1"/>
  <c r="U33" i="1"/>
  <c r="W33" i="1"/>
  <c r="X33" i="1"/>
  <c r="E37" i="1"/>
  <c r="U11" i="1"/>
  <c r="W11" i="1"/>
  <c r="X11" i="1"/>
  <c r="U20" i="1"/>
  <c r="W20" i="1"/>
  <c r="X20" i="1"/>
  <c r="U24" i="1"/>
  <c r="W24" i="1"/>
  <c r="X24" i="1"/>
  <c r="U25" i="1"/>
  <c r="W25" i="1"/>
  <c r="X25" i="1"/>
  <c r="U26" i="1"/>
  <c r="W26" i="1"/>
  <c r="X26" i="1"/>
  <c r="U27" i="1"/>
  <c r="W27" i="1"/>
  <c r="X27" i="1"/>
  <c r="U28" i="1"/>
  <c r="W28" i="1"/>
  <c r="X28" i="1"/>
  <c r="U29" i="1"/>
  <c r="W29" i="1"/>
  <c r="X29" i="1"/>
  <c r="U30" i="1"/>
  <c r="W30" i="1"/>
  <c r="X30" i="1"/>
  <c r="U35" i="1"/>
  <c r="W35" i="1"/>
  <c r="X35" i="1"/>
  <c r="U38" i="1"/>
  <c r="W38" i="1"/>
  <c r="X38" i="1"/>
  <c r="U39" i="1"/>
  <c r="W39" i="1"/>
  <c r="X39" i="1"/>
  <c r="U41" i="1"/>
  <c r="W41" i="1"/>
  <c r="X41" i="1"/>
  <c r="U42" i="1"/>
  <c r="W42" i="1"/>
  <c r="X42" i="1"/>
  <c r="U43" i="1"/>
  <c r="W43" i="1"/>
  <c r="X43" i="1"/>
  <c r="U44" i="1"/>
  <c r="W44" i="1"/>
  <c r="X44" i="1"/>
  <c r="U45" i="1"/>
  <c r="W45" i="1"/>
  <c r="X45" i="1"/>
  <c r="U46" i="1"/>
  <c r="W46" i="1"/>
  <c r="X46" i="1"/>
  <c r="Q11" i="1"/>
  <c r="S11" i="1"/>
  <c r="T11" i="1"/>
  <c r="Q20" i="1"/>
  <c r="S20" i="1"/>
  <c r="T20" i="1"/>
  <c r="Q24" i="1"/>
  <c r="S24" i="1"/>
  <c r="T24" i="1"/>
  <c r="Q25" i="1"/>
  <c r="S25" i="1"/>
  <c r="T25" i="1"/>
  <c r="Q26" i="1"/>
  <c r="S26" i="1"/>
  <c r="T26" i="1"/>
  <c r="Q27" i="1"/>
  <c r="S27" i="1"/>
  <c r="T27" i="1"/>
  <c r="Q28" i="1"/>
  <c r="S28" i="1"/>
  <c r="T28" i="1"/>
  <c r="Q29" i="1"/>
  <c r="S29" i="1"/>
  <c r="T29" i="1"/>
  <c r="Q30" i="1"/>
  <c r="S30" i="1"/>
  <c r="T30" i="1"/>
  <c r="Q33" i="1"/>
  <c r="S33" i="1"/>
  <c r="T33" i="1"/>
  <c r="Q35" i="1"/>
  <c r="S35" i="1"/>
  <c r="T35" i="1"/>
  <c r="Q37" i="1"/>
  <c r="S37" i="1"/>
  <c r="T37" i="1"/>
  <c r="Q38" i="1"/>
  <c r="S38" i="1"/>
  <c r="T38" i="1"/>
  <c r="Q39" i="1"/>
  <c r="S39" i="1"/>
  <c r="T39" i="1"/>
  <c r="Q41" i="1"/>
  <c r="S41" i="1"/>
  <c r="T41" i="1"/>
  <c r="Q42" i="1"/>
  <c r="S42" i="1"/>
  <c r="T42" i="1"/>
  <c r="Q43" i="1"/>
  <c r="S43" i="1"/>
  <c r="T43" i="1"/>
  <c r="Q44" i="1"/>
  <c r="S44" i="1"/>
  <c r="T44" i="1"/>
  <c r="Q45" i="1"/>
  <c r="S45" i="1"/>
  <c r="T45" i="1"/>
  <c r="Q46" i="1"/>
  <c r="S46" i="1"/>
  <c r="T46" i="1"/>
  <c r="M11" i="1"/>
  <c r="O11" i="1"/>
  <c r="P11" i="1"/>
  <c r="M20" i="1"/>
  <c r="O20" i="1"/>
  <c r="P20" i="1"/>
  <c r="M24" i="1"/>
  <c r="O24" i="1"/>
  <c r="P24" i="1"/>
  <c r="M25" i="1"/>
  <c r="O25" i="1"/>
  <c r="P25" i="1"/>
  <c r="M26" i="1"/>
  <c r="O26" i="1"/>
  <c r="P26" i="1"/>
  <c r="M27" i="1"/>
  <c r="O27" i="1"/>
  <c r="P27" i="1"/>
  <c r="M28" i="1"/>
  <c r="O28" i="1"/>
  <c r="P28" i="1"/>
  <c r="M29" i="1"/>
  <c r="O29" i="1"/>
  <c r="P29" i="1"/>
  <c r="M30" i="1"/>
  <c r="O30" i="1"/>
  <c r="P30" i="1"/>
  <c r="M33" i="1"/>
  <c r="O33" i="1"/>
  <c r="P33" i="1"/>
  <c r="M35" i="1"/>
  <c r="O35" i="1"/>
  <c r="P35" i="1"/>
  <c r="M37" i="1"/>
  <c r="O37" i="1"/>
  <c r="P37" i="1"/>
  <c r="M38" i="1"/>
  <c r="O38" i="1"/>
  <c r="P38" i="1"/>
  <c r="M39" i="1"/>
  <c r="O39" i="1"/>
  <c r="P39" i="1"/>
  <c r="M41" i="1"/>
  <c r="O41" i="1"/>
  <c r="P41" i="1"/>
  <c r="M42" i="1"/>
  <c r="O42" i="1"/>
  <c r="P42" i="1"/>
  <c r="M43" i="1"/>
  <c r="O43" i="1"/>
  <c r="P43" i="1"/>
  <c r="M44" i="1"/>
  <c r="O44" i="1"/>
  <c r="P44" i="1"/>
  <c r="M45" i="1"/>
  <c r="O45" i="1"/>
  <c r="P45" i="1"/>
  <c r="M46" i="1"/>
  <c r="O46" i="1"/>
  <c r="P46" i="1"/>
  <c r="E21" i="1"/>
  <c r="I24" i="1"/>
  <c r="K24" i="1"/>
  <c r="L24" i="1"/>
  <c r="I25" i="1"/>
  <c r="K25" i="1"/>
  <c r="L25" i="1"/>
  <c r="I26" i="1"/>
  <c r="K26" i="1"/>
  <c r="L26" i="1"/>
  <c r="I27" i="1"/>
  <c r="K27" i="1"/>
  <c r="L27" i="1"/>
  <c r="I28" i="1"/>
  <c r="K28" i="1"/>
  <c r="L28" i="1"/>
  <c r="I29" i="1"/>
  <c r="K29" i="1"/>
  <c r="L29" i="1"/>
  <c r="I30" i="1"/>
  <c r="K30" i="1"/>
  <c r="L30" i="1"/>
  <c r="I33" i="1"/>
  <c r="K33" i="1"/>
  <c r="L33" i="1"/>
  <c r="I35" i="1"/>
  <c r="K35" i="1"/>
  <c r="L35" i="1"/>
  <c r="I37" i="1"/>
  <c r="K37" i="1"/>
  <c r="L37" i="1"/>
  <c r="I38" i="1"/>
  <c r="K38" i="1"/>
  <c r="L38" i="1"/>
  <c r="I39" i="1"/>
  <c r="K39" i="1"/>
  <c r="L39" i="1"/>
  <c r="I41" i="1"/>
  <c r="K41" i="1"/>
  <c r="L41" i="1"/>
  <c r="I42" i="1"/>
  <c r="K42" i="1"/>
  <c r="L42" i="1"/>
  <c r="I43" i="1"/>
  <c r="K43" i="1"/>
  <c r="L43" i="1"/>
  <c r="I44" i="1"/>
  <c r="K44" i="1"/>
  <c r="L44" i="1"/>
  <c r="I45" i="1"/>
  <c r="K45" i="1"/>
  <c r="L45" i="1"/>
  <c r="I46" i="1"/>
  <c r="K46" i="1"/>
  <c r="L46" i="1"/>
  <c r="I20" i="1"/>
  <c r="K20" i="1"/>
  <c r="L20" i="1"/>
  <c r="Q21" i="1"/>
  <c r="S21" i="1"/>
  <c r="T21" i="1"/>
  <c r="S19" i="1"/>
  <c r="T19" i="1"/>
  <c r="F21" i="1"/>
  <c r="G19" i="1"/>
  <c r="H19" i="1"/>
  <c r="O19" i="1"/>
  <c r="P19" i="1"/>
  <c r="N48" i="1"/>
  <c r="S12" i="1"/>
  <c r="T12" i="1"/>
  <c r="I19" i="1"/>
  <c r="K19" i="1"/>
  <c r="L19" i="1"/>
  <c r="M22" i="2"/>
  <c r="O22" i="2"/>
  <c r="P22" i="2"/>
  <c r="U22" i="2"/>
  <c r="W22" i="2"/>
  <c r="X22" i="2"/>
  <c r="I22" i="2"/>
  <c r="K22" i="2"/>
  <c r="L22" i="2"/>
  <c r="G24" i="2"/>
  <c r="H24" i="2"/>
  <c r="G20" i="2"/>
  <c r="H20" i="2"/>
  <c r="K12" i="2"/>
  <c r="L12" i="2"/>
  <c r="S12" i="2"/>
  <c r="T12" i="2"/>
  <c r="M20" i="2"/>
  <c r="O20" i="2"/>
  <c r="P20" i="2"/>
  <c r="U20" i="2"/>
  <c r="W20" i="2"/>
  <c r="X20" i="2"/>
  <c r="M24" i="2"/>
  <c r="O24" i="2"/>
  <c r="P24" i="2"/>
  <c r="U24" i="2"/>
  <c r="W24" i="2"/>
  <c r="X24" i="2"/>
  <c r="F27" i="2"/>
  <c r="O12" i="2"/>
  <c r="P12" i="2"/>
  <c r="W12" i="2"/>
  <c r="X12" i="2"/>
  <c r="I20" i="2"/>
  <c r="K20" i="2"/>
  <c r="L20" i="2"/>
  <c r="Q20" i="2"/>
  <c r="S20" i="2"/>
  <c r="T20" i="2"/>
  <c r="I24" i="2"/>
  <c r="K24" i="2"/>
  <c r="L24" i="2"/>
  <c r="E47" i="1"/>
  <c r="G47" i="1"/>
  <c r="H47" i="1"/>
  <c r="G21" i="1"/>
  <c r="H21" i="1"/>
  <c r="F48" i="1"/>
  <c r="I21" i="1"/>
  <c r="K21" i="1"/>
  <c r="L21" i="1"/>
  <c r="G37" i="1"/>
  <c r="H37" i="1"/>
  <c r="G33" i="1"/>
  <c r="H33" i="1"/>
  <c r="F49" i="1"/>
  <c r="F50" i="1"/>
  <c r="O10" i="1"/>
  <c r="P10" i="1"/>
  <c r="W10" i="1"/>
  <c r="X10" i="1"/>
  <c r="K10" i="1"/>
  <c r="L10" i="1"/>
  <c r="S10" i="1"/>
  <c r="T10" i="1"/>
  <c r="I47" i="1"/>
  <c r="K47" i="1"/>
  <c r="L47" i="1"/>
  <c r="M47" i="1"/>
  <c r="O47" i="1"/>
  <c r="P47" i="1"/>
  <c r="Q47" i="1"/>
  <c r="S47" i="1"/>
  <c r="T47" i="1"/>
  <c r="U37" i="1"/>
  <c r="E48" i="1"/>
  <c r="G48" i="1"/>
  <c r="H48" i="1"/>
  <c r="G27" i="2"/>
  <c r="H27" i="2"/>
  <c r="M27" i="2"/>
  <c r="I27" i="2"/>
  <c r="U27" i="2"/>
  <c r="Q27" i="2"/>
  <c r="M48" i="1"/>
  <c r="Q48" i="1"/>
  <c r="I48" i="1"/>
  <c r="K48" i="1"/>
  <c r="L48" i="1"/>
  <c r="U47" i="1"/>
  <c r="W47" i="1"/>
  <c r="X47" i="1"/>
  <c r="W37" i="1"/>
  <c r="X37" i="1"/>
  <c r="S48" i="1"/>
  <c r="T48" i="1"/>
  <c r="O48" i="1"/>
  <c r="P48" i="1"/>
  <c r="E49" i="1"/>
  <c r="G49" i="1"/>
  <c r="H49" i="1"/>
  <c r="S27" i="2"/>
  <c r="T27" i="2"/>
  <c r="W27" i="2"/>
  <c r="X27" i="2"/>
  <c r="O27" i="2"/>
  <c r="P27" i="2"/>
  <c r="K27" i="2"/>
  <c r="L27" i="2"/>
  <c r="U48" i="1"/>
  <c r="E50" i="1"/>
  <c r="G50" i="1"/>
  <c r="H50" i="1"/>
  <c r="W48" i="1"/>
  <c r="X48" i="1"/>
</calcChain>
</file>

<file path=xl/sharedStrings.xml><?xml version="1.0" encoding="utf-8"?>
<sst xmlns="http://schemas.openxmlformats.org/spreadsheetml/2006/main" count="111" uniqueCount="67">
  <si>
    <t>FY</t>
  </si>
  <si>
    <t>Q1</t>
  </si>
  <si>
    <t>Q2</t>
  </si>
  <si>
    <t>Q3</t>
  </si>
  <si>
    <t>Q4</t>
  </si>
  <si>
    <t>REVENUE</t>
  </si>
  <si>
    <t>Gross Profit</t>
  </si>
  <si>
    <t>EXPENSES</t>
  </si>
  <si>
    <t>General &amp; Administrative Expenses</t>
  </si>
  <si>
    <t>Legal Fees</t>
  </si>
  <si>
    <t>Bank Charges</t>
  </si>
  <si>
    <t>Office Supplies</t>
  </si>
  <si>
    <t>Postage &amp; Printing</t>
  </si>
  <si>
    <t>Dues &amp; Subscriptions</t>
  </si>
  <si>
    <t>Telephone</t>
  </si>
  <si>
    <t>Payroll Tax</t>
  </si>
  <si>
    <t>Marketing Expenses</t>
  </si>
  <si>
    <t>Advertising</t>
  </si>
  <si>
    <t>Employment Expenses</t>
  </si>
  <si>
    <t>Superannuation</t>
  </si>
  <si>
    <t>Wages &amp; Salaries</t>
  </si>
  <si>
    <t>Staff Amenities</t>
  </si>
  <si>
    <t>Occupancy Costs</t>
  </si>
  <si>
    <t>Electricity</t>
  </si>
  <si>
    <t>Insurance</t>
  </si>
  <si>
    <t>Rates</t>
  </si>
  <si>
    <t>Rent</t>
  </si>
  <si>
    <t>Water</t>
  </si>
  <si>
    <t>TOTAL EXPENSES</t>
  </si>
  <si>
    <t>NET PROFIT (BEFORE INTEREST &amp; TAX)</t>
  </si>
  <si>
    <t>Income Tax Expense (25%Net)</t>
  </si>
  <si>
    <t>NET PROFIT AFTER TAX</t>
  </si>
  <si>
    <t>Var</t>
  </si>
  <si>
    <t>Actual</t>
  </si>
  <si>
    <t>%Var</t>
  </si>
  <si>
    <t>$Var</t>
  </si>
  <si>
    <t>Travel</t>
  </si>
  <si>
    <t xml:space="preserve">Australian Hardware Wollongong </t>
  </si>
  <si>
    <t>Australian Hardware Wollongong: General Operations Cost Centre Expenses</t>
  </si>
  <si>
    <t>Sales timber</t>
  </si>
  <si>
    <t>Sales hardware</t>
  </si>
  <si>
    <t>Sales tools</t>
  </si>
  <si>
    <t>Sales paint</t>
  </si>
  <si>
    <t>Sales housewares</t>
  </si>
  <si>
    <t>Sales outdoor</t>
  </si>
  <si>
    <t xml:space="preserve">Sales garden </t>
  </si>
  <si>
    <t>Depreciation</t>
  </si>
  <si>
    <t>Training</t>
  </si>
  <si>
    <t>Less commissions</t>
  </si>
  <si>
    <t>Less direct wages fixed</t>
  </si>
  <si>
    <t>Total sales</t>
  </si>
  <si>
    <t>Cost of goods sold (COGS)</t>
  </si>
  <si>
    <t>Legal fees</t>
  </si>
  <si>
    <t>Bank charges</t>
  </si>
  <si>
    <t>Office supplies</t>
  </si>
  <si>
    <t>Postage &amp; printing</t>
  </si>
  <si>
    <t>Dues &amp; subscriptions</t>
  </si>
  <si>
    <t>Payroll tax</t>
  </si>
  <si>
    <t>Wages &amp; salaries</t>
  </si>
  <si>
    <t>Staff amenities</t>
  </si>
  <si>
    <t>Waste removal</t>
  </si>
  <si>
    <t>General Operations Cost Centre</t>
  </si>
  <si>
    <t xml:space="preserve">Budget Variation Report </t>
  </si>
  <si>
    <t>Prepared by: Lynn Lee 30 June</t>
  </si>
  <si>
    <t>Australian Hardware</t>
  </si>
  <si>
    <t>Budget Variation Report - Wollongong Store</t>
  </si>
  <si>
    <t>Expenses (Wollongong)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</si>
</sst>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#,##0.00;\(#,##0\)"/>
    <numFmt numFmtId="165" formatCode="0%;\(0%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sz val="11"/>
      <color theme="1"/>
      <name val="Franklin Gothic Book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8"/>
      <color theme="1"/>
      <name val="Franklin Gothic Book"/>
      <family val="2"/>
    </font>
    <font>
      <sz val="8"/>
      <color theme="1"/>
      <name val="Calibri"/>
      <family val="2"/>
      <scheme val="minor"/>
    </font>
    <font>
      <sz val="8"/>
      <color theme="1"/>
      <name val="Franklin Gothic Book"/>
      <family val="2"/>
    </font>
    <font>
      <sz val="36"/>
      <color theme="1"/>
      <name val="Calibri"/>
      <family val="2"/>
      <scheme val="minor"/>
    </font>
    <font>
      <b/>
      <sz val="9"/>
      <color theme="1" tint="0.34998626667073579"/>
      <name val="Calibri"/>
    </font>
    <font>
      <sz val="11"/>
      <color theme="1" tint="0.34998626667073579"/>
      <name val="Calibri"/>
    </font>
    <font>
      <sz val="9"/>
      <color theme="1" tint="0.34998626667073579"/>
      <name val="Calibri"/>
    </font>
    <font>
      <sz val="45"/>
      <color theme="1" tint="0.34998626667073579"/>
      <name val="Abadi MT Condensed Extra Bold"/>
    </font>
    <font>
      <b/>
      <sz val="30"/>
      <color theme="1" tint="0.34998626667073579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 style="thick">
        <color auto="1"/>
      </bottom>
      <diagonal/>
    </border>
    <border>
      <left/>
      <right style="medium">
        <color rgb="FFA6A6A6"/>
      </right>
      <top/>
      <bottom style="double">
        <color auto="1"/>
      </bottom>
      <diagonal/>
    </border>
    <border>
      <left style="medium">
        <color rgb="FFA6A6A6"/>
      </left>
      <right/>
      <top style="medium">
        <color rgb="FFA6A6A6"/>
      </top>
      <bottom style="thick">
        <color auto="1"/>
      </bottom>
      <diagonal/>
    </border>
    <border>
      <left/>
      <right/>
      <top style="medium">
        <color rgb="FFA6A6A6"/>
      </top>
      <bottom style="thick">
        <color auto="1"/>
      </bottom>
      <diagonal/>
    </border>
    <border>
      <left/>
      <right style="medium">
        <color rgb="FFA6A6A6"/>
      </right>
      <top style="medium">
        <color rgb="FFA6A6A6"/>
      </top>
      <bottom style="thick">
        <color auto="1"/>
      </bottom>
      <diagonal/>
    </border>
    <border>
      <left style="medium">
        <color rgb="FFA6A6A6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medium">
        <color rgb="FFA6A6A6"/>
      </right>
      <top style="thick">
        <color auto="1"/>
      </top>
      <bottom style="double">
        <color auto="1"/>
      </bottom>
      <diagonal/>
    </border>
    <border>
      <left style="medium">
        <color rgb="FFA6A6A6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medium">
        <color rgb="FFA6A6A6"/>
      </right>
      <top style="double">
        <color auto="1"/>
      </top>
      <bottom style="thick">
        <color auto="1"/>
      </bottom>
      <diagonal/>
    </border>
    <border>
      <left style="medium">
        <color rgb="FFA6A6A6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rgb="FFA6A6A6"/>
      </right>
      <top style="thick">
        <color auto="1"/>
      </top>
      <bottom style="thick">
        <color auto="1"/>
      </bottom>
      <diagonal/>
    </border>
    <border>
      <left/>
      <right style="medium">
        <color rgb="FFA6A6A6"/>
      </right>
      <top/>
      <bottom/>
      <diagonal/>
    </border>
    <border>
      <left style="medium">
        <color rgb="FFA6A6A6"/>
      </left>
      <right style="medium">
        <color rgb="FFA6A6A6"/>
      </right>
      <top style="thick">
        <color auto="1"/>
      </top>
      <bottom style="thick">
        <color auto="1"/>
      </bottom>
      <diagonal/>
    </border>
    <border>
      <left style="medium">
        <color rgb="FFA6A6A6"/>
      </left>
      <right style="medium">
        <color rgb="FFA6A6A6"/>
      </right>
      <top style="double">
        <color auto="1"/>
      </top>
      <bottom style="thick">
        <color auto="1"/>
      </bottom>
      <diagonal/>
    </border>
    <border>
      <left style="medium">
        <color rgb="FFA6A6A6"/>
      </left>
      <right style="medium">
        <color rgb="FFA6A6A6"/>
      </right>
      <top style="thick">
        <color auto="1"/>
      </top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thick">
        <color auto="1"/>
      </top>
      <bottom style="double">
        <color auto="1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/>
      <right/>
      <top style="medium">
        <color rgb="FFA6A6A6"/>
      </top>
      <bottom/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/>
      <top/>
      <bottom/>
      <diagonal/>
    </border>
    <border>
      <left/>
      <right/>
      <top/>
      <bottom style="medium">
        <color rgb="FFA6A6A6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vertical="top" wrapText="1"/>
    </xf>
    <xf numFmtId="41" fontId="5" fillId="0" borderId="0" xfId="1" applyNumberFormat="1" applyFont="1" applyBorder="1" applyAlignment="1">
      <alignment horizontal="righ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9" fontId="6" fillId="0" borderId="5" xfId="2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1" fontId="8" fillId="2" borderId="5" xfId="1" applyNumberFormat="1" applyFont="1" applyFill="1" applyBorder="1" applyAlignment="1">
      <alignment horizontal="right" vertical="top" wrapText="1"/>
    </xf>
    <xf numFmtId="164" fontId="8" fillId="0" borderId="5" xfId="1" applyNumberFormat="1" applyFont="1" applyBorder="1" applyAlignment="1">
      <alignment horizontal="right" vertical="top" wrapText="1"/>
    </xf>
    <xf numFmtId="165" fontId="8" fillId="0" borderId="5" xfId="2" applyNumberFormat="1" applyFont="1" applyBorder="1" applyAlignment="1">
      <alignment horizontal="right" vertical="top" wrapText="1"/>
    </xf>
    <xf numFmtId="41" fontId="8" fillId="2" borderId="24" xfId="1" applyNumberFormat="1" applyFont="1" applyFill="1" applyBorder="1" applyAlignment="1">
      <alignment horizontal="right" vertical="top" wrapText="1"/>
    </xf>
    <xf numFmtId="41" fontId="8" fillId="2" borderId="3" xfId="1" applyNumberFormat="1" applyFont="1" applyFill="1" applyBorder="1" applyAlignment="1">
      <alignment horizontal="right" vertical="top" wrapText="1"/>
    </xf>
    <xf numFmtId="164" fontId="8" fillId="0" borderId="3" xfId="1" applyNumberFormat="1" applyFont="1" applyBorder="1" applyAlignment="1">
      <alignment horizontal="right" vertical="top" wrapText="1"/>
    </xf>
    <xf numFmtId="165" fontId="8" fillId="0" borderId="3" xfId="2" applyNumberFormat="1" applyFont="1" applyBorder="1" applyAlignment="1">
      <alignment horizontal="right" vertical="top" wrapText="1"/>
    </xf>
    <xf numFmtId="41" fontId="6" fillId="2" borderId="26" xfId="1" applyNumberFormat="1" applyFont="1" applyFill="1" applyBorder="1" applyAlignment="1">
      <alignment horizontal="right" vertical="top" wrapText="1"/>
    </xf>
    <xf numFmtId="41" fontId="6" fillId="2" borderId="5" xfId="1" applyNumberFormat="1" applyFont="1" applyFill="1" applyBorder="1" applyAlignment="1">
      <alignment horizontal="right" vertical="top" wrapText="1"/>
    </xf>
    <xf numFmtId="164" fontId="6" fillId="0" borderId="5" xfId="1" applyNumberFormat="1" applyFont="1" applyBorder="1" applyAlignment="1">
      <alignment horizontal="right" vertical="top" wrapText="1"/>
    </xf>
    <xf numFmtId="165" fontId="6" fillId="0" borderId="5" xfId="2" applyNumberFormat="1" applyFont="1" applyBorder="1" applyAlignment="1">
      <alignment horizontal="right" vertical="top" wrapText="1"/>
    </xf>
    <xf numFmtId="41" fontId="5" fillId="0" borderId="0" xfId="1" applyNumberFormat="1" applyFont="1" applyFill="1" applyBorder="1" applyAlignment="1">
      <alignment horizontal="right" vertical="top" wrapText="1"/>
    </xf>
    <xf numFmtId="0" fontId="0" fillId="0" borderId="0" xfId="0" applyFill="1"/>
    <xf numFmtId="0" fontId="9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164" fontId="10" fillId="0" borderId="5" xfId="0" applyNumberFormat="1" applyFont="1" applyBorder="1" applyAlignment="1">
      <alignment horizontal="center" vertical="top" wrapText="1"/>
    </xf>
    <xf numFmtId="9" fontId="10" fillId="0" borderId="5" xfId="2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41" fontId="12" fillId="2" borderId="5" xfId="1" applyNumberFormat="1" applyFont="1" applyFill="1" applyBorder="1" applyAlignment="1">
      <alignment horizontal="right" vertical="top" wrapText="1"/>
    </xf>
    <xf numFmtId="164" fontId="12" fillId="0" borderId="5" xfId="1" applyNumberFormat="1" applyFont="1" applyBorder="1" applyAlignment="1">
      <alignment horizontal="right" vertical="top" wrapText="1"/>
    </xf>
    <xf numFmtId="9" fontId="12" fillId="0" borderId="5" xfId="2" applyFont="1" applyBorder="1" applyAlignment="1">
      <alignment horizontal="right" vertical="top" wrapText="1"/>
    </xf>
    <xf numFmtId="41" fontId="12" fillId="0" borderId="5" xfId="1" applyNumberFormat="1" applyFont="1" applyBorder="1" applyAlignment="1">
      <alignment horizontal="right" vertical="top" wrapText="1"/>
    </xf>
    <xf numFmtId="0" fontId="11" fillId="0" borderId="24" xfId="0" applyFont="1" applyBorder="1"/>
    <xf numFmtId="0" fontId="12" fillId="0" borderId="4" xfId="0" applyFont="1" applyBorder="1" applyAlignment="1">
      <alignment vertical="top" wrapText="1"/>
    </xf>
    <xf numFmtId="165" fontId="12" fillId="0" borderId="5" xfId="2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1" fontId="12" fillId="2" borderId="6" xfId="1" applyNumberFormat="1" applyFont="1" applyFill="1" applyBorder="1" applyAlignment="1">
      <alignment horizontal="right" vertical="top" wrapText="1"/>
    </xf>
    <xf numFmtId="41" fontId="12" fillId="2" borderId="20" xfId="1" applyNumberFormat="1" applyFont="1" applyFill="1" applyBorder="1" applyAlignment="1">
      <alignment horizontal="right" vertical="top" wrapText="1"/>
    </xf>
    <xf numFmtId="164" fontId="12" fillId="0" borderId="20" xfId="1" applyNumberFormat="1" applyFont="1" applyBorder="1" applyAlignment="1">
      <alignment horizontal="right" vertical="top" wrapText="1"/>
    </xf>
    <xf numFmtId="165" fontId="12" fillId="0" borderId="20" xfId="2" applyNumberFormat="1" applyFont="1" applyBorder="1" applyAlignment="1">
      <alignment horizontal="right"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41" fontId="12" fillId="2" borderId="7" xfId="1" applyNumberFormat="1" applyFont="1" applyFill="1" applyBorder="1" applyAlignment="1">
      <alignment horizontal="right" vertical="top" wrapText="1"/>
    </xf>
    <xf numFmtId="41" fontId="12" fillId="2" borderId="25" xfId="1" applyNumberFormat="1" applyFont="1" applyFill="1" applyBorder="1" applyAlignment="1">
      <alignment horizontal="right" vertical="top" wrapText="1"/>
    </xf>
    <xf numFmtId="164" fontId="12" fillId="0" borderId="25" xfId="1" applyNumberFormat="1" applyFont="1" applyBorder="1" applyAlignment="1">
      <alignment horizontal="right" vertical="top" wrapText="1"/>
    </xf>
    <xf numFmtId="165" fontId="12" fillId="0" borderId="13" xfId="2" applyNumberFormat="1" applyFont="1" applyBorder="1" applyAlignment="1">
      <alignment horizontal="right" vertical="top" wrapText="1"/>
    </xf>
    <xf numFmtId="41" fontId="12" fillId="2" borderId="23" xfId="1" applyNumberFormat="1" applyFont="1" applyFill="1" applyBorder="1" applyAlignment="1">
      <alignment horizontal="right" vertical="top" wrapText="1"/>
    </xf>
    <xf numFmtId="165" fontId="12" fillId="0" borderId="25" xfId="2" applyNumberFormat="1" applyFont="1" applyBorder="1" applyAlignment="1">
      <alignment horizontal="right"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164" fontId="12" fillId="0" borderId="22" xfId="1" applyNumberFormat="1" applyFont="1" applyBorder="1" applyAlignment="1">
      <alignment horizontal="right" vertical="top" wrapText="1"/>
    </xf>
    <xf numFmtId="165" fontId="12" fillId="0" borderId="22" xfId="2" applyNumberFormat="1" applyFont="1" applyBorder="1" applyAlignment="1">
      <alignment horizontal="right" vertical="top" wrapText="1"/>
    </xf>
    <xf numFmtId="41" fontId="12" fillId="0" borderId="32" xfId="1" applyNumberFormat="1" applyFont="1" applyFill="1" applyBorder="1" applyAlignment="1">
      <alignment horizontal="right" vertical="top" wrapText="1"/>
    </xf>
    <xf numFmtId="164" fontId="12" fillId="0" borderId="32" xfId="1" applyNumberFormat="1" applyFont="1" applyFill="1" applyBorder="1" applyAlignment="1">
      <alignment horizontal="right" vertical="top" wrapText="1"/>
    </xf>
    <xf numFmtId="165" fontId="12" fillId="0" borderId="32" xfId="2" applyNumberFormat="1" applyFont="1" applyFill="1" applyBorder="1" applyAlignment="1">
      <alignment horizontal="righ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164" fontId="12" fillId="0" borderId="21" xfId="1" applyNumberFormat="1" applyFont="1" applyBorder="1" applyAlignment="1">
      <alignment horizontal="right" vertical="top" wrapText="1"/>
    </xf>
    <xf numFmtId="9" fontId="12" fillId="0" borderId="21" xfId="2" applyFont="1" applyBorder="1" applyAlignment="1">
      <alignment horizontal="right" vertical="top" wrapText="1"/>
    </xf>
    <xf numFmtId="41" fontId="12" fillId="0" borderId="0" xfId="1" applyNumberFormat="1" applyFont="1" applyFill="1" applyBorder="1" applyAlignment="1">
      <alignment horizontal="right" vertical="top" wrapText="1"/>
    </xf>
    <xf numFmtId="9" fontId="12" fillId="0" borderId="0" xfId="2" applyFont="1" applyFill="1" applyBorder="1" applyAlignment="1">
      <alignment horizontal="right" vertical="top" wrapText="1"/>
    </xf>
    <xf numFmtId="164" fontId="12" fillId="0" borderId="0" xfId="1" applyNumberFormat="1" applyFont="1" applyFill="1" applyBorder="1" applyAlignment="1">
      <alignment horizontal="right" vertical="top" wrapText="1"/>
    </xf>
    <xf numFmtId="165" fontId="12" fillId="0" borderId="0" xfId="2" applyNumberFormat="1" applyFont="1" applyFill="1" applyBorder="1" applyAlignment="1">
      <alignment horizontal="right" vertical="top" wrapText="1"/>
    </xf>
    <xf numFmtId="0" fontId="13" fillId="0" borderId="0" xfId="0" applyFont="1"/>
    <xf numFmtId="0" fontId="1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52"/>
  <sheetViews>
    <sheetView tabSelected="1" workbookViewId="0">
      <selection activeCell="A2" sqref="A2:A3"/>
    </sheetView>
  </sheetViews>
  <sheetFormatPr baseColWidth="10" defaultColWidth="8.83203125" defaultRowHeight="15" x14ac:dyDescent="0.2"/>
  <cols>
    <col min="1" max="1" width="9" customWidth="1"/>
    <col min="2" max="2" width="2.5" hidden="1" customWidth="1"/>
    <col min="3" max="3" width="6.5" hidden="1" customWidth="1"/>
    <col min="4" max="4" width="20.33203125" customWidth="1"/>
    <col min="5" max="5" width="11.83203125" customWidth="1"/>
    <col min="6" max="6" width="10.6640625" customWidth="1"/>
    <col min="7" max="7" width="12" customWidth="1"/>
    <col min="8" max="8" width="6.33203125" customWidth="1"/>
    <col min="9" max="9" width="10.6640625" bestFit="1" customWidth="1"/>
    <col min="10" max="10" width="10.6640625" customWidth="1"/>
    <col min="11" max="11" width="11.6640625" customWidth="1"/>
    <col min="12" max="12" width="6.1640625" customWidth="1"/>
    <col min="13" max="13" width="9.6640625" bestFit="1" customWidth="1"/>
    <col min="14" max="14" width="9.6640625" customWidth="1"/>
    <col min="15" max="15" width="12.5" customWidth="1"/>
    <col min="16" max="16" width="7.33203125" customWidth="1"/>
    <col min="17" max="17" width="10.83203125" customWidth="1"/>
    <col min="18" max="18" width="11.33203125" customWidth="1"/>
    <col min="19" max="19" width="13.1640625" customWidth="1"/>
    <col min="20" max="20" width="6.1640625" customWidth="1"/>
    <col min="21" max="21" width="11.1640625" customWidth="1"/>
    <col min="22" max="22" width="12.6640625" customWidth="1"/>
    <col min="23" max="23" width="11.83203125" customWidth="1"/>
    <col min="24" max="24" width="5.33203125" customWidth="1"/>
  </cols>
  <sheetData>
    <row r="2" spans="1:25" ht="58" x14ac:dyDescent="0.65">
      <c r="A2" s="100" t="s">
        <v>64</v>
      </c>
      <c r="N2" s="23"/>
    </row>
    <row r="3" spans="1:25" ht="47" x14ac:dyDescent="0.55000000000000004">
      <c r="A3" s="101" t="s">
        <v>65</v>
      </c>
      <c r="N3" s="23"/>
    </row>
    <row r="4" spans="1:25" ht="16" thickBot="1" x14ac:dyDescent="0.25"/>
    <row r="5" spans="1:25" ht="16" thickBot="1" x14ac:dyDescent="0.25">
      <c r="A5" s="45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7"/>
      <c r="Y5" s="3"/>
    </row>
    <row r="6" spans="1:25" ht="16" thickBot="1" x14ac:dyDescent="0.25">
      <c r="A6" s="45" t="s">
        <v>62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7"/>
      <c r="Y6" s="3"/>
    </row>
    <row r="7" spans="1:25" ht="16" thickBot="1" x14ac:dyDescent="0.25">
      <c r="A7" s="45" t="s">
        <v>63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  <c r="Y7" s="3"/>
    </row>
    <row r="8" spans="1:25" ht="16" thickBot="1" x14ac:dyDescent="0.25">
      <c r="A8" s="45"/>
      <c r="B8" s="46"/>
      <c r="C8" s="46"/>
      <c r="D8" s="47"/>
      <c r="E8" s="50" t="s">
        <v>0</v>
      </c>
      <c r="F8" s="50" t="s">
        <v>33</v>
      </c>
      <c r="G8" s="51" t="s">
        <v>35</v>
      </c>
      <c r="H8" s="52" t="s">
        <v>34</v>
      </c>
      <c r="I8" s="50" t="s">
        <v>1</v>
      </c>
      <c r="J8" s="50" t="s">
        <v>33</v>
      </c>
      <c r="K8" s="53" t="s">
        <v>32</v>
      </c>
      <c r="L8" s="53" t="s">
        <v>34</v>
      </c>
      <c r="M8" s="50" t="s">
        <v>2</v>
      </c>
      <c r="N8" s="50" t="s">
        <v>33</v>
      </c>
      <c r="O8" s="53" t="s">
        <v>35</v>
      </c>
      <c r="P8" s="53" t="s">
        <v>34</v>
      </c>
      <c r="Q8" s="50" t="s">
        <v>3</v>
      </c>
      <c r="R8" s="50" t="s">
        <v>33</v>
      </c>
      <c r="S8" s="53" t="s">
        <v>35</v>
      </c>
      <c r="T8" s="53" t="s">
        <v>34</v>
      </c>
      <c r="U8" s="50" t="s">
        <v>4</v>
      </c>
      <c r="V8" s="50" t="s">
        <v>33</v>
      </c>
      <c r="W8" s="53" t="s">
        <v>35</v>
      </c>
      <c r="X8" s="53" t="s">
        <v>34</v>
      </c>
      <c r="Y8" s="3"/>
    </row>
    <row r="9" spans="1:25" ht="16" thickBot="1" x14ac:dyDescent="0.25">
      <c r="A9" s="54" t="s">
        <v>5</v>
      </c>
      <c r="B9" s="55"/>
      <c r="C9" s="55"/>
      <c r="D9" s="56"/>
      <c r="E9" s="57"/>
      <c r="F9" s="57"/>
      <c r="G9" s="58"/>
      <c r="H9" s="59"/>
      <c r="I9" s="57"/>
      <c r="J9" s="57"/>
      <c r="K9" s="60"/>
      <c r="L9" s="60"/>
      <c r="M9" s="57"/>
      <c r="N9" s="57"/>
      <c r="O9" s="60"/>
      <c r="P9" s="60"/>
      <c r="Q9" s="57"/>
      <c r="R9" s="57"/>
      <c r="S9" s="60"/>
      <c r="T9" s="60"/>
      <c r="U9" s="57"/>
      <c r="V9" s="57"/>
      <c r="W9" s="60"/>
      <c r="X9" s="61"/>
      <c r="Y9" s="4"/>
    </row>
    <row r="10" spans="1:25" ht="16" thickBot="1" x14ac:dyDescent="0.25">
      <c r="A10" s="62"/>
      <c r="B10" s="55" t="s">
        <v>48</v>
      </c>
      <c r="C10" s="55"/>
      <c r="D10" s="56"/>
      <c r="E10" s="57">
        <v>77500</v>
      </c>
      <c r="F10" s="57">
        <f>J10+N10+R10+V10</f>
        <v>67500</v>
      </c>
      <c r="G10" s="58">
        <f>F10-E10</f>
        <v>-10000</v>
      </c>
      <c r="H10" s="63">
        <f>G10/E10</f>
        <v>-0.12903225806451613</v>
      </c>
      <c r="I10" s="57">
        <v>17500</v>
      </c>
      <c r="J10" s="57">
        <v>15000</v>
      </c>
      <c r="K10" s="58">
        <f>J10-I10</f>
        <v>-2500</v>
      </c>
      <c r="L10" s="63">
        <f>K10/I10</f>
        <v>-0.14285714285714285</v>
      </c>
      <c r="M10" s="57">
        <v>25000</v>
      </c>
      <c r="N10" s="57">
        <v>22500</v>
      </c>
      <c r="O10" s="58">
        <f>N10-M10</f>
        <v>-2500</v>
      </c>
      <c r="P10" s="63">
        <f>O10/M10</f>
        <v>-0.1</v>
      </c>
      <c r="Q10" s="57">
        <v>17500</v>
      </c>
      <c r="R10" s="57">
        <v>15000</v>
      </c>
      <c r="S10" s="58">
        <f>R10-Q10</f>
        <v>-2500</v>
      </c>
      <c r="T10" s="63">
        <f>S10/Q10</f>
        <v>-0.14285714285714285</v>
      </c>
      <c r="U10" s="57">
        <v>17500</v>
      </c>
      <c r="V10" s="57">
        <v>15000</v>
      </c>
      <c r="W10" s="58">
        <f>V10-U10</f>
        <v>-2500</v>
      </c>
      <c r="X10" s="63">
        <f>W10/U10</f>
        <v>-0.14285714285714285</v>
      </c>
      <c r="Y10" s="4"/>
    </row>
    <row r="11" spans="1:25" ht="16" thickBot="1" x14ac:dyDescent="0.25">
      <c r="A11" s="62"/>
      <c r="B11" s="55" t="s">
        <v>49</v>
      </c>
      <c r="C11" s="55"/>
      <c r="D11" s="56"/>
      <c r="E11" s="57">
        <v>200000</v>
      </c>
      <c r="F11" s="57">
        <f>J11+N11+R11+V11</f>
        <v>200000</v>
      </c>
      <c r="G11" s="58">
        <f t="shared" ref="G11:G50" si="0">F11-E11</f>
        <v>0</v>
      </c>
      <c r="H11" s="63">
        <f t="shared" ref="H11:H50" si="1">G11/E11</f>
        <v>0</v>
      </c>
      <c r="I11" s="57">
        <f t="shared" ref="I11" si="2">E11/4</f>
        <v>50000</v>
      </c>
      <c r="J11" s="57">
        <v>50000</v>
      </c>
      <c r="K11" s="58">
        <f t="shared" ref="K11:K48" si="3">J11-I11</f>
        <v>0</v>
      </c>
      <c r="L11" s="63">
        <f t="shared" ref="L11:L48" si="4">K11/I11</f>
        <v>0</v>
      </c>
      <c r="M11" s="57">
        <f t="shared" ref="M11:M46" si="5">E11/4</f>
        <v>50000</v>
      </c>
      <c r="N11" s="57">
        <v>50000</v>
      </c>
      <c r="O11" s="58">
        <f t="shared" ref="O11:O48" si="6">N11-M11</f>
        <v>0</v>
      </c>
      <c r="P11" s="63">
        <f t="shared" ref="P11:P48" si="7">O11/M11</f>
        <v>0</v>
      </c>
      <c r="Q11" s="57">
        <f t="shared" ref="Q11:Q46" si="8">E11/4</f>
        <v>50000</v>
      </c>
      <c r="R11" s="57">
        <v>50000</v>
      </c>
      <c r="S11" s="58">
        <f t="shared" ref="S11:S48" si="9">R11-Q11</f>
        <v>0</v>
      </c>
      <c r="T11" s="63">
        <f t="shared" ref="T11:T48" si="10">S11/Q11</f>
        <v>0</v>
      </c>
      <c r="U11" s="57">
        <f>E11/4</f>
        <v>50000</v>
      </c>
      <c r="V11" s="57">
        <v>50000</v>
      </c>
      <c r="W11" s="58">
        <f t="shared" ref="W11:W48" si="11">V11-U11</f>
        <v>0</v>
      </c>
      <c r="X11" s="63">
        <f t="shared" ref="X11:X48" si="12">W11/U11</f>
        <v>0</v>
      </c>
      <c r="Y11" s="4"/>
    </row>
    <row r="12" spans="1:25" ht="16" thickBot="1" x14ac:dyDescent="0.25">
      <c r="A12" s="62"/>
      <c r="B12" s="55" t="s">
        <v>39</v>
      </c>
      <c r="C12" s="64"/>
      <c r="D12" s="65"/>
      <c r="E12" s="57">
        <v>5700000</v>
      </c>
      <c r="F12" s="57">
        <f>J12+N12+R12+V12</f>
        <v>6000000</v>
      </c>
      <c r="G12" s="58">
        <f>F12-E12</f>
        <v>300000</v>
      </c>
      <c r="H12" s="63">
        <f t="shared" si="1"/>
        <v>5.2631578947368418E-2</v>
      </c>
      <c r="I12" s="57">
        <f>E12/4</f>
        <v>1425000</v>
      </c>
      <c r="J12" s="57">
        <v>1500000</v>
      </c>
      <c r="K12" s="58">
        <f t="shared" si="3"/>
        <v>75000</v>
      </c>
      <c r="L12" s="63">
        <f t="shared" si="4"/>
        <v>5.2631578947368418E-2</v>
      </c>
      <c r="M12" s="57">
        <f>E12/4</f>
        <v>1425000</v>
      </c>
      <c r="N12" s="57">
        <v>1500000</v>
      </c>
      <c r="O12" s="58">
        <f t="shared" si="6"/>
        <v>75000</v>
      </c>
      <c r="P12" s="63">
        <f t="shared" si="7"/>
        <v>5.2631578947368418E-2</v>
      </c>
      <c r="Q12" s="57">
        <f>E12/4</f>
        <v>1425000</v>
      </c>
      <c r="R12" s="57">
        <v>1500000</v>
      </c>
      <c r="S12" s="58">
        <f t="shared" si="9"/>
        <v>75000</v>
      </c>
      <c r="T12" s="63">
        <f t="shared" si="10"/>
        <v>5.2631578947368418E-2</v>
      </c>
      <c r="U12" s="57">
        <f>E12/4</f>
        <v>1425000</v>
      </c>
      <c r="V12" s="57">
        <v>1500000</v>
      </c>
      <c r="W12" s="58">
        <f t="shared" si="11"/>
        <v>75000</v>
      </c>
      <c r="X12" s="63">
        <f t="shared" si="12"/>
        <v>5.2631578947368418E-2</v>
      </c>
      <c r="Y12" s="4"/>
    </row>
    <row r="13" spans="1:25" ht="16" thickBot="1" x14ac:dyDescent="0.25">
      <c r="A13" s="62"/>
      <c r="B13" s="55" t="s">
        <v>40</v>
      </c>
      <c r="C13" s="64"/>
      <c r="D13" s="65"/>
      <c r="E13" s="57">
        <v>3700000</v>
      </c>
      <c r="F13" s="57">
        <f t="shared" ref="F13:F18" si="13">J13+N13+R13+V13</f>
        <v>4000000</v>
      </c>
      <c r="G13" s="58">
        <f t="shared" si="0"/>
        <v>300000</v>
      </c>
      <c r="H13" s="63">
        <f t="shared" si="1"/>
        <v>8.1081081081081086E-2</v>
      </c>
      <c r="I13" s="57">
        <f t="shared" ref="I13:I18" si="14">E13/4</f>
        <v>925000</v>
      </c>
      <c r="J13" s="57">
        <v>1000000</v>
      </c>
      <c r="K13" s="58">
        <f t="shared" si="3"/>
        <v>75000</v>
      </c>
      <c r="L13" s="63">
        <f t="shared" si="4"/>
        <v>8.1081081081081086E-2</v>
      </c>
      <c r="M13" s="57">
        <f t="shared" ref="M13:M18" si="15">E13/4</f>
        <v>925000</v>
      </c>
      <c r="N13" s="57">
        <v>1000000</v>
      </c>
      <c r="O13" s="58">
        <f t="shared" si="6"/>
        <v>75000</v>
      </c>
      <c r="P13" s="63">
        <f t="shared" si="7"/>
        <v>8.1081081081081086E-2</v>
      </c>
      <c r="Q13" s="57">
        <f t="shared" ref="Q13:Q18" si="16">E13/4</f>
        <v>925000</v>
      </c>
      <c r="R13" s="57">
        <v>1000000</v>
      </c>
      <c r="S13" s="58">
        <f t="shared" si="9"/>
        <v>75000</v>
      </c>
      <c r="T13" s="63">
        <f t="shared" si="10"/>
        <v>8.1081081081081086E-2</v>
      </c>
      <c r="U13" s="57">
        <f t="shared" ref="U13:U18" si="17">E13/4</f>
        <v>925000</v>
      </c>
      <c r="V13" s="57">
        <v>1000000</v>
      </c>
      <c r="W13" s="58">
        <f t="shared" si="11"/>
        <v>75000</v>
      </c>
      <c r="X13" s="63">
        <f t="shared" si="12"/>
        <v>8.1081081081081086E-2</v>
      </c>
      <c r="Y13" s="4"/>
    </row>
    <row r="14" spans="1:25" ht="16" thickBot="1" x14ac:dyDescent="0.25">
      <c r="A14" s="62"/>
      <c r="B14" s="55" t="s">
        <v>41</v>
      </c>
      <c r="C14" s="64"/>
      <c r="D14" s="65"/>
      <c r="E14" s="57">
        <v>4300000</v>
      </c>
      <c r="F14" s="57">
        <f t="shared" si="13"/>
        <v>4800000</v>
      </c>
      <c r="G14" s="58">
        <f t="shared" si="0"/>
        <v>500000</v>
      </c>
      <c r="H14" s="63">
        <f t="shared" si="1"/>
        <v>0.11627906976744186</v>
      </c>
      <c r="I14" s="57">
        <f t="shared" si="14"/>
        <v>1075000</v>
      </c>
      <c r="J14" s="57">
        <v>1200000</v>
      </c>
      <c r="K14" s="58">
        <f t="shared" si="3"/>
        <v>125000</v>
      </c>
      <c r="L14" s="63">
        <f t="shared" si="4"/>
        <v>0.11627906976744186</v>
      </c>
      <c r="M14" s="57">
        <f t="shared" si="15"/>
        <v>1075000</v>
      </c>
      <c r="N14" s="57">
        <v>1200000</v>
      </c>
      <c r="O14" s="58">
        <f t="shared" si="6"/>
        <v>125000</v>
      </c>
      <c r="P14" s="63">
        <f t="shared" si="7"/>
        <v>0.11627906976744186</v>
      </c>
      <c r="Q14" s="57">
        <f t="shared" si="16"/>
        <v>1075000</v>
      </c>
      <c r="R14" s="57">
        <v>1200000</v>
      </c>
      <c r="S14" s="58">
        <f t="shared" si="9"/>
        <v>125000</v>
      </c>
      <c r="T14" s="63">
        <f t="shared" si="10"/>
        <v>0.11627906976744186</v>
      </c>
      <c r="U14" s="57">
        <f t="shared" si="17"/>
        <v>1075000</v>
      </c>
      <c r="V14" s="57">
        <v>1200000</v>
      </c>
      <c r="W14" s="58">
        <f t="shared" si="11"/>
        <v>125000</v>
      </c>
      <c r="X14" s="63">
        <f t="shared" si="12"/>
        <v>0.11627906976744186</v>
      </c>
      <c r="Y14" s="4"/>
    </row>
    <row r="15" spans="1:25" ht="16" thickBot="1" x14ac:dyDescent="0.25">
      <c r="A15" s="62"/>
      <c r="B15" s="55" t="s">
        <v>42</v>
      </c>
      <c r="C15" s="64"/>
      <c r="D15" s="65"/>
      <c r="E15" s="57">
        <v>3250000</v>
      </c>
      <c r="F15" s="57">
        <f t="shared" si="13"/>
        <v>3200000</v>
      </c>
      <c r="G15" s="58">
        <f t="shared" si="0"/>
        <v>-50000</v>
      </c>
      <c r="H15" s="63">
        <f t="shared" si="1"/>
        <v>-1.5384615384615385E-2</v>
      </c>
      <c r="I15" s="57">
        <f t="shared" si="14"/>
        <v>812500</v>
      </c>
      <c r="J15" s="57">
        <v>800000</v>
      </c>
      <c r="K15" s="58">
        <f t="shared" si="3"/>
        <v>-12500</v>
      </c>
      <c r="L15" s="63">
        <f t="shared" si="4"/>
        <v>-1.5384615384615385E-2</v>
      </c>
      <c r="M15" s="57">
        <f t="shared" si="15"/>
        <v>812500</v>
      </c>
      <c r="N15" s="57">
        <v>800000</v>
      </c>
      <c r="O15" s="58">
        <f t="shared" si="6"/>
        <v>-12500</v>
      </c>
      <c r="P15" s="63">
        <f t="shared" si="7"/>
        <v>-1.5384615384615385E-2</v>
      </c>
      <c r="Q15" s="57">
        <f t="shared" si="16"/>
        <v>812500</v>
      </c>
      <c r="R15" s="57">
        <v>800000</v>
      </c>
      <c r="S15" s="58">
        <f t="shared" si="9"/>
        <v>-12500</v>
      </c>
      <c r="T15" s="63">
        <f t="shared" si="10"/>
        <v>-1.5384615384615385E-2</v>
      </c>
      <c r="U15" s="57">
        <f t="shared" si="17"/>
        <v>812500</v>
      </c>
      <c r="V15" s="57">
        <v>800000</v>
      </c>
      <c r="W15" s="58">
        <f t="shared" si="11"/>
        <v>-12500</v>
      </c>
      <c r="X15" s="63">
        <f t="shared" si="12"/>
        <v>-1.5384615384615385E-2</v>
      </c>
      <c r="Y15" s="4"/>
    </row>
    <row r="16" spans="1:25" ht="16" thickBot="1" x14ac:dyDescent="0.25">
      <c r="A16" s="62"/>
      <c r="B16" s="55" t="s">
        <v>43</v>
      </c>
      <c r="C16" s="64"/>
      <c r="D16" s="65"/>
      <c r="E16" s="57">
        <v>5300000</v>
      </c>
      <c r="F16" s="57">
        <f t="shared" si="13"/>
        <v>3200000</v>
      </c>
      <c r="G16" s="58">
        <f t="shared" si="0"/>
        <v>-2100000</v>
      </c>
      <c r="H16" s="63">
        <f t="shared" si="1"/>
        <v>-0.39622641509433965</v>
      </c>
      <c r="I16" s="57">
        <f t="shared" si="14"/>
        <v>1325000</v>
      </c>
      <c r="J16" s="57">
        <v>800000</v>
      </c>
      <c r="K16" s="58">
        <f t="shared" si="3"/>
        <v>-525000</v>
      </c>
      <c r="L16" s="63">
        <f t="shared" si="4"/>
        <v>-0.39622641509433965</v>
      </c>
      <c r="M16" s="57">
        <f t="shared" si="15"/>
        <v>1325000</v>
      </c>
      <c r="N16" s="57">
        <v>800000</v>
      </c>
      <c r="O16" s="58">
        <f t="shared" si="6"/>
        <v>-525000</v>
      </c>
      <c r="P16" s="63">
        <f t="shared" si="7"/>
        <v>-0.39622641509433965</v>
      </c>
      <c r="Q16" s="57">
        <f t="shared" si="16"/>
        <v>1325000</v>
      </c>
      <c r="R16" s="57">
        <v>800000</v>
      </c>
      <c r="S16" s="58">
        <f t="shared" si="9"/>
        <v>-525000</v>
      </c>
      <c r="T16" s="63">
        <f t="shared" si="10"/>
        <v>-0.39622641509433965</v>
      </c>
      <c r="U16" s="57">
        <f t="shared" si="17"/>
        <v>1325000</v>
      </c>
      <c r="V16" s="57">
        <v>800000</v>
      </c>
      <c r="W16" s="58">
        <f t="shared" si="11"/>
        <v>-525000</v>
      </c>
      <c r="X16" s="63">
        <f t="shared" si="12"/>
        <v>-0.39622641509433965</v>
      </c>
      <c r="Y16" s="4"/>
    </row>
    <row r="17" spans="1:25" ht="16" thickBot="1" x14ac:dyDescent="0.25">
      <c r="A17" s="62"/>
      <c r="B17" s="55" t="s">
        <v>44</v>
      </c>
      <c r="C17" s="64"/>
      <c r="D17" s="65"/>
      <c r="E17" s="57">
        <v>3450000</v>
      </c>
      <c r="F17" s="57">
        <f t="shared" si="13"/>
        <v>3600000</v>
      </c>
      <c r="G17" s="58">
        <f t="shared" si="0"/>
        <v>150000</v>
      </c>
      <c r="H17" s="63">
        <f t="shared" si="1"/>
        <v>4.3478260869565216E-2</v>
      </c>
      <c r="I17" s="57">
        <f t="shared" si="14"/>
        <v>862500</v>
      </c>
      <c r="J17" s="57">
        <v>900000</v>
      </c>
      <c r="K17" s="58">
        <f t="shared" si="3"/>
        <v>37500</v>
      </c>
      <c r="L17" s="63">
        <f t="shared" si="4"/>
        <v>4.3478260869565216E-2</v>
      </c>
      <c r="M17" s="57">
        <f t="shared" si="15"/>
        <v>862500</v>
      </c>
      <c r="N17" s="57">
        <v>900000</v>
      </c>
      <c r="O17" s="58">
        <f t="shared" si="6"/>
        <v>37500</v>
      </c>
      <c r="P17" s="63">
        <f t="shared" si="7"/>
        <v>4.3478260869565216E-2</v>
      </c>
      <c r="Q17" s="57">
        <f t="shared" si="16"/>
        <v>862500</v>
      </c>
      <c r="R17" s="57">
        <v>900000</v>
      </c>
      <c r="S17" s="58">
        <f t="shared" si="9"/>
        <v>37500</v>
      </c>
      <c r="T17" s="63">
        <f t="shared" si="10"/>
        <v>4.3478260869565216E-2</v>
      </c>
      <c r="U17" s="57">
        <f t="shared" si="17"/>
        <v>862500</v>
      </c>
      <c r="V17" s="57">
        <v>900000</v>
      </c>
      <c r="W17" s="58">
        <f t="shared" si="11"/>
        <v>37500</v>
      </c>
      <c r="X17" s="63">
        <f t="shared" si="12"/>
        <v>4.3478260869565216E-2</v>
      </c>
      <c r="Y17" s="4"/>
    </row>
    <row r="18" spans="1:25" ht="16" thickBot="1" x14ac:dyDescent="0.25">
      <c r="A18" s="62"/>
      <c r="B18" s="55" t="s">
        <v>45</v>
      </c>
      <c r="C18" s="64"/>
      <c r="D18" s="65"/>
      <c r="E18" s="57">
        <v>2400000</v>
      </c>
      <c r="F18" s="57">
        <f t="shared" si="13"/>
        <v>2800000</v>
      </c>
      <c r="G18" s="58">
        <f t="shared" si="0"/>
        <v>400000</v>
      </c>
      <c r="H18" s="63">
        <f t="shared" si="1"/>
        <v>0.16666666666666666</v>
      </c>
      <c r="I18" s="57">
        <f t="shared" si="14"/>
        <v>600000</v>
      </c>
      <c r="J18" s="57">
        <v>700000</v>
      </c>
      <c r="K18" s="58">
        <f t="shared" si="3"/>
        <v>100000</v>
      </c>
      <c r="L18" s="63">
        <f t="shared" si="4"/>
        <v>0.16666666666666666</v>
      </c>
      <c r="M18" s="57">
        <f t="shared" si="15"/>
        <v>600000</v>
      </c>
      <c r="N18" s="57">
        <v>700000</v>
      </c>
      <c r="O18" s="58">
        <f t="shared" si="6"/>
        <v>100000</v>
      </c>
      <c r="P18" s="63">
        <f t="shared" si="7"/>
        <v>0.16666666666666666</v>
      </c>
      <c r="Q18" s="57">
        <f t="shared" si="16"/>
        <v>600000</v>
      </c>
      <c r="R18" s="57">
        <v>700000</v>
      </c>
      <c r="S18" s="58">
        <f t="shared" si="9"/>
        <v>100000</v>
      </c>
      <c r="T18" s="63">
        <f t="shared" si="10"/>
        <v>0.16666666666666666</v>
      </c>
      <c r="U18" s="57">
        <f t="shared" si="17"/>
        <v>600000</v>
      </c>
      <c r="V18" s="57">
        <v>700000</v>
      </c>
      <c r="W18" s="58">
        <f t="shared" si="11"/>
        <v>100000</v>
      </c>
      <c r="X18" s="63">
        <f t="shared" si="12"/>
        <v>0.16666666666666666</v>
      </c>
      <c r="Y18" s="4"/>
    </row>
    <row r="19" spans="1:25" ht="16" thickBot="1" x14ac:dyDescent="0.25">
      <c r="A19" s="62"/>
      <c r="B19" s="55" t="s">
        <v>50</v>
      </c>
      <c r="C19" s="55"/>
      <c r="D19" s="56"/>
      <c r="E19" s="57">
        <f>SUM(E12:E18)</f>
        <v>28100000</v>
      </c>
      <c r="F19" s="57">
        <f>SUM(F12:F18)</f>
        <v>27600000</v>
      </c>
      <c r="G19" s="58">
        <f t="shared" si="0"/>
        <v>-500000</v>
      </c>
      <c r="H19" s="63">
        <f t="shared" si="1"/>
        <v>-1.7793594306049824E-2</v>
      </c>
      <c r="I19" s="57">
        <f>SUM(I12:I18)</f>
        <v>7025000</v>
      </c>
      <c r="J19" s="57">
        <f>SUM(J12:J18)</f>
        <v>6900000</v>
      </c>
      <c r="K19" s="58">
        <f t="shared" si="3"/>
        <v>-125000</v>
      </c>
      <c r="L19" s="63">
        <f t="shared" si="4"/>
        <v>-1.7793594306049824E-2</v>
      </c>
      <c r="M19" s="57">
        <f>SUM(M12:M18)</f>
        <v>7025000</v>
      </c>
      <c r="N19" s="57">
        <f>SUM(N12:N18)</f>
        <v>6900000</v>
      </c>
      <c r="O19" s="58">
        <f t="shared" si="6"/>
        <v>-125000</v>
      </c>
      <c r="P19" s="63">
        <f t="shared" si="7"/>
        <v>-1.7793594306049824E-2</v>
      </c>
      <c r="Q19" s="57">
        <f>SUM(Q12:Q18)</f>
        <v>7025000</v>
      </c>
      <c r="R19" s="57">
        <f>SUM(R12:R18)</f>
        <v>6900000</v>
      </c>
      <c r="S19" s="58">
        <f t="shared" si="9"/>
        <v>-125000</v>
      </c>
      <c r="T19" s="63">
        <f t="shared" si="10"/>
        <v>-1.7793594306049824E-2</v>
      </c>
      <c r="U19" s="57">
        <f>SUM(U12:U18)</f>
        <v>7025000</v>
      </c>
      <c r="V19" s="57">
        <f>SUM(V12:V18)</f>
        <v>6900000</v>
      </c>
      <c r="W19" s="58">
        <f t="shared" si="11"/>
        <v>-125000</v>
      </c>
      <c r="X19" s="63">
        <f t="shared" si="12"/>
        <v>-1.7793594306049824E-2</v>
      </c>
      <c r="Y19" s="4"/>
    </row>
    <row r="20" spans="1:25" ht="15" customHeight="1" thickBot="1" x14ac:dyDescent="0.25">
      <c r="A20" s="54"/>
      <c r="B20" s="55"/>
      <c r="C20" s="55" t="s">
        <v>51</v>
      </c>
      <c r="D20" s="56"/>
      <c r="E20" s="57">
        <v>14000000</v>
      </c>
      <c r="F20" s="57">
        <f>J20+N20+R20+V20</f>
        <v>14000000</v>
      </c>
      <c r="G20" s="58">
        <f t="shared" si="0"/>
        <v>0</v>
      </c>
      <c r="H20" s="63">
        <f t="shared" si="1"/>
        <v>0</v>
      </c>
      <c r="I20" s="57">
        <f>E20/4</f>
        <v>3500000</v>
      </c>
      <c r="J20" s="57">
        <v>3500000</v>
      </c>
      <c r="K20" s="58">
        <f t="shared" si="3"/>
        <v>0</v>
      </c>
      <c r="L20" s="63">
        <f t="shared" si="4"/>
        <v>0</v>
      </c>
      <c r="M20" s="57">
        <f t="shared" si="5"/>
        <v>3500000</v>
      </c>
      <c r="N20" s="57">
        <v>3500000</v>
      </c>
      <c r="O20" s="58">
        <f t="shared" si="6"/>
        <v>0</v>
      </c>
      <c r="P20" s="63">
        <f t="shared" si="7"/>
        <v>0</v>
      </c>
      <c r="Q20" s="57">
        <f t="shared" si="8"/>
        <v>3500000</v>
      </c>
      <c r="R20" s="57">
        <v>3500000</v>
      </c>
      <c r="S20" s="58">
        <f t="shared" si="9"/>
        <v>0</v>
      </c>
      <c r="T20" s="63">
        <f t="shared" si="10"/>
        <v>0</v>
      </c>
      <c r="U20" s="57">
        <f>E20/4</f>
        <v>3500000</v>
      </c>
      <c r="V20" s="57">
        <v>3500000</v>
      </c>
      <c r="W20" s="58">
        <f t="shared" si="11"/>
        <v>0</v>
      </c>
      <c r="X20" s="63">
        <f t="shared" si="12"/>
        <v>0</v>
      </c>
      <c r="Y20" s="4"/>
    </row>
    <row r="21" spans="1:25" ht="16" thickBot="1" x14ac:dyDescent="0.25">
      <c r="A21" s="54" t="s">
        <v>6</v>
      </c>
      <c r="B21" s="55"/>
      <c r="C21" s="55"/>
      <c r="D21" s="56"/>
      <c r="E21" s="57">
        <f>E19-(E10+E11+E20)</f>
        <v>13822500</v>
      </c>
      <c r="F21" s="57">
        <f>F19-(F10+F11+F20)</f>
        <v>13332500</v>
      </c>
      <c r="G21" s="58">
        <f t="shared" si="0"/>
        <v>-490000</v>
      </c>
      <c r="H21" s="63">
        <f t="shared" si="1"/>
        <v>-3.5449448363175984E-2</v>
      </c>
      <c r="I21" s="57">
        <f>I19-(I10+I11+I20)</f>
        <v>3457500</v>
      </c>
      <c r="J21" s="57">
        <f>J19-(J10+J11+J20)</f>
        <v>3335000</v>
      </c>
      <c r="K21" s="58">
        <f t="shared" si="3"/>
        <v>-122500</v>
      </c>
      <c r="L21" s="63">
        <f t="shared" si="4"/>
        <v>-3.5430224150397684E-2</v>
      </c>
      <c r="M21" s="57">
        <f>M19-(M10+M11+M20)</f>
        <v>3450000</v>
      </c>
      <c r="N21" s="57">
        <f>N19-(N10+N11+N20)</f>
        <v>3327500</v>
      </c>
      <c r="O21" s="58">
        <f t="shared" si="6"/>
        <v>-122500</v>
      </c>
      <c r="P21" s="63">
        <f t="shared" si="7"/>
        <v>-3.5507246376811595E-2</v>
      </c>
      <c r="Q21" s="57">
        <f>Q19-(Q10+Q11+Q20)</f>
        <v>3457500</v>
      </c>
      <c r="R21" s="57">
        <f>R19-(R10+R11+R20)</f>
        <v>3335000</v>
      </c>
      <c r="S21" s="58">
        <f t="shared" si="9"/>
        <v>-122500</v>
      </c>
      <c r="T21" s="63">
        <f t="shared" si="10"/>
        <v>-3.5430224150397684E-2</v>
      </c>
      <c r="U21" s="57">
        <f>U19-(U10+U11+U20)</f>
        <v>3457500</v>
      </c>
      <c r="V21" s="57">
        <f>V19-(V10+V11+V20)</f>
        <v>3335000</v>
      </c>
      <c r="W21" s="58">
        <f t="shared" si="11"/>
        <v>-122500</v>
      </c>
      <c r="X21" s="63">
        <f t="shared" si="12"/>
        <v>-3.5430224150397684E-2</v>
      </c>
      <c r="Y21" s="4"/>
    </row>
    <row r="22" spans="1:25" ht="16" thickBot="1" x14ac:dyDescent="0.25">
      <c r="A22" s="54" t="s">
        <v>7</v>
      </c>
      <c r="B22" s="55"/>
      <c r="C22" s="55"/>
      <c r="D22" s="56"/>
      <c r="E22" s="57"/>
      <c r="F22" s="57"/>
      <c r="G22" s="58"/>
      <c r="H22" s="63"/>
      <c r="I22" s="57"/>
      <c r="J22" s="57"/>
      <c r="K22" s="58"/>
      <c r="L22" s="63"/>
      <c r="M22" s="57"/>
      <c r="N22" s="57"/>
      <c r="O22" s="58"/>
      <c r="P22" s="63"/>
      <c r="Q22" s="57"/>
      <c r="R22" s="57"/>
      <c r="S22" s="58"/>
      <c r="T22" s="63"/>
      <c r="U22" s="57"/>
      <c r="V22" s="57"/>
      <c r="W22" s="58"/>
      <c r="X22" s="63"/>
      <c r="Y22" s="4"/>
    </row>
    <row r="23" spans="1:25" ht="16" thickBot="1" x14ac:dyDescent="0.25">
      <c r="A23" s="54" t="s">
        <v>8</v>
      </c>
      <c r="B23" s="55"/>
      <c r="C23" s="55"/>
      <c r="D23" s="56"/>
      <c r="E23" s="57"/>
      <c r="F23" s="57"/>
      <c r="G23" s="58"/>
      <c r="H23" s="63"/>
      <c r="I23" s="57"/>
      <c r="J23" s="57"/>
      <c r="K23" s="58"/>
      <c r="L23" s="63"/>
      <c r="M23" s="57"/>
      <c r="N23" s="57"/>
      <c r="O23" s="58"/>
      <c r="P23" s="63"/>
      <c r="Q23" s="57"/>
      <c r="R23" s="57"/>
      <c r="S23" s="58"/>
      <c r="T23" s="63"/>
      <c r="U23" s="57"/>
      <c r="V23" s="57"/>
      <c r="W23" s="58"/>
      <c r="X23" s="63"/>
      <c r="Y23" s="4"/>
    </row>
    <row r="24" spans="1:25" ht="16" thickBot="1" x14ac:dyDescent="0.25">
      <c r="A24" s="54"/>
      <c r="B24" s="55"/>
      <c r="C24" s="55" t="s">
        <v>36</v>
      </c>
      <c r="D24" s="56"/>
      <c r="E24" s="57">
        <v>200000</v>
      </c>
      <c r="F24" s="57">
        <f>J24+N24+R24+V24</f>
        <v>200000</v>
      </c>
      <c r="G24" s="58">
        <f t="shared" si="0"/>
        <v>0</v>
      </c>
      <c r="H24" s="63">
        <f t="shared" si="1"/>
        <v>0</v>
      </c>
      <c r="I24" s="57">
        <f t="shared" ref="I24:I46" si="18">E24/4</f>
        <v>50000</v>
      </c>
      <c r="J24" s="57">
        <v>50000</v>
      </c>
      <c r="K24" s="58">
        <f t="shared" si="3"/>
        <v>0</v>
      </c>
      <c r="L24" s="63">
        <f t="shared" si="4"/>
        <v>0</v>
      </c>
      <c r="M24" s="57">
        <f t="shared" si="5"/>
        <v>50000</v>
      </c>
      <c r="N24" s="57">
        <v>50000</v>
      </c>
      <c r="O24" s="58">
        <f t="shared" si="6"/>
        <v>0</v>
      </c>
      <c r="P24" s="63">
        <f t="shared" si="7"/>
        <v>0</v>
      </c>
      <c r="Q24" s="57">
        <f t="shared" si="8"/>
        <v>50000</v>
      </c>
      <c r="R24" s="57">
        <v>50000</v>
      </c>
      <c r="S24" s="58">
        <f t="shared" si="9"/>
        <v>0</v>
      </c>
      <c r="T24" s="63">
        <f t="shared" si="10"/>
        <v>0</v>
      </c>
      <c r="U24" s="57">
        <f t="shared" ref="U24:U30" si="19">E24/4</f>
        <v>50000</v>
      </c>
      <c r="V24" s="57">
        <v>50000</v>
      </c>
      <c r="W24" s="58">
        <f t="shared" si="11"/>
        <v>0</v>
      </c>
      <c r="X24" s="63">
        <f t="shared" si="12"/>
        <v>0</v>
      </c>
      <c r="Y24" s="4"/>
    </row>
    <row r="25" spans="1:25" ht="16" thickBot="1" x14ac:dyDescent="0.25">
      <c r="A25" s="54"/>
      <c r="B25" s="55"/>
      <c r="C25" s="55" t="s">
        <v>52</v>
      </c>
      <c r="D25" s="56"/>
      <c r="E25" s="57">
        <v>50000</v>
      </c>
      <c r="F25" s="57">
        <f t="shared" ref="F25:F33" si="20">J25+N25+R25+V25</f>
        <v>50000</v>
      </c>
      <c r="G25" s="58">
        <f t="shared" si="0"/>
        <v>0</v>
      </c>
      <c r="H25" s="63">
        <f t="shared" si="1"/>
        <v>0</v>
      </c>
      <c r="I25" s="57">
        <f t="shared" si="18"/>
        <v>12500</v>
      </c>
      <c r="J25" s="57">
        <v>12500</v>
      </c>
      <c r="K25" s="58">
        <f t="shared" si="3"/>
        <v>0</v>
      </c>
      <c r="L25" s="63">
        <f t="shared" si="4"/>
        <v>0</v>
      </c>
      <c r="M25" s="57">
        <f t="shared" si="5"/>
        <v>12500</v>
      </c>
      <c r="N25" s="57">
        <v>12500</v>
      </c>
      <c r="O25" s="58">
        <f t="shared" si="6"/>
        <v>0</v>
      </c>
      <c r="P25" s="63">
        <f t="shared" si="7"/>
        <v>0</v>
      </c>
      <c r="Q25" s="57">
        <f t="shared" si="8"/>
        <v>12500</v>
      </c>
      <c r="R25" s="57">
        <v>12500</v>
      </c>
      <c r="S25" s="58">
        <f t="shared" si="9"/>
        <v>0</v>
      </c>
      <c r="T25" s="63">
        <f t="shared" si="10"/>
        <v>0</v>
      </c>
      <c r="U25" s="57">
        <f t="shared" si="19"/>
        <v>12500</v>
      </c>
      <c r="V25" s="57">
        <v>12500</v>
      </c>
      <c r="W25" s="58">
        <f t="shared" si="11"/>
        <v>0</v>
      </c>
      <c r="X25" s="63">
        <f t="shared" si="12"/>
        <v>0</v>
      </c>
      <c r="Y25" s="4"/>
    </row>
    <row r="26" spans="1:25" ht="16" thickBot="1" x14ac:dyDescent="0.25">
      <c r="A26" s="54"/>
      <c r="B26" s="55"/>
      <c r="C26" s="55" t="s">
        <v>53</v>
      </c>
      <c r="D26" s="56"/>
      <c r="E26" s="57">
        <v>6000</v>
      </c>
      <c r="F26" s="57">
        <f t="shared" si="20"/>
        <v>6000</v>
      </c>
      <c r="G26" s="58">
        <f t="shared" si="0"/>
        <v>0</v>
      </c>
      <c r="H26" s="63">
        <f t="shared" si="1"/>
        <v>0</v>
      </c>
      <c r="I26" s="57">
        <f t="shared" si="18"/>
        <v>1500</v>
      </c>
      <c r="J26" s="57">
        <v>1500</v>
      </c>
      <c r="K26" s="58">
        <f t="shared" si="3"/>
        <v>0</v>
      </c>
      <c r="L26" s="63">
        <f t="shared" si="4"/>
        <v>0</v>
      </c>
      <c r="M26" s="57">
        <f t="shared" si="5"/>
        <v>1500</v>
      </c>
      <c r="N26" s="57">
        <v>1500</v>
      </c>
      <c r="O26" s="58">
        <f t="shared" si="6"/>
        <v>0</v>
      </c>
      <c r="P26" s="63">
        <f t="shared" si="7"/>
        <v>0</v>
      </c>
      <c r="Q26" s="57">
        <f t="shared" si="8"/>
        <v>1500</v>
      </c>
      <c r="R26" s="57">
        <v>1500</v>
      </c>
      <c r="S26" s="58">
        <f t="shared" si="9"/>
        <v>0</v>
      </c>
      <c r="T26" s="63">
        <f t="shared" si="10"/>
        <v>0</v>
      </c>
      <c r="U26" s="57">
        <f t="shared" si="19"/>
        <v>1500</v>
      </c>
      <c r="V26" s="57">
        <v>1500</v>
      </c>
      <c r="W26" s="58">
        <f t="shared" si="11"/>
        <v>0</v>
      </c>
      <c r="X26" s="63">
        <f t="shared" si="12"/>
        <v>0</v>
      </c>
      <c r="Y26" s="4"/>
    </row>
    <row r="27" spans="1:25" ht="16" thickBot="1" x14ac:dyDescent="0.25">
      <c r="A27" s="54"/>
      <c r="B27" s="55"/>
      <c r="C27" s="55" t="s">
        <v>54</v>
      </c>
      <c r="D27" s="56"/>
      <c r="E27" s="57">
        <v>5000</v>
      </c>
      <c r="F27" s="57">
        <f t="shared" si="20"/>
        <v>5000</v>
      </c>
      <c r="G27" s="58">
        <f t="shared" si="0"/>
        <v>0</v>
      </c>
      <c r="H27" s="63">
        <f t="shared" si="1"/>
        <v>0</v>
      </c>
      <c r="I27" s="57">
        <f t="shared" si="18"/>
        <v>1250</v>
      </c>
      <c r="J27" s="57">
        <v>1250</v>
      </c>
      <c r="K27" s="58">
        <f t="shared" si="3"/>
        <v>0</v>
      </c>
      <c r="L27" s="63">
        <f t="shared" si="4"/>
        <v>0</v>
      </c>
      <c r="M27" s="57">
        <f t="shared" si="5"/>
        <v>1250</v>
      </c>
      <c r="N27" s="57">
        <v>1250</v>
      </c>
      <c r="O27" s="58">
        <f t="shared" si="6"/>
        <v>0</v>
      </c>
      <c r="P27" s="63">
        <f t="shared" si="7"/>
        <v>0</v>
      </c>
      <c r="Q27" s="57">
        <f t="shared" si="8"/>
        <v>1250</v>
      </c>
      <c r="R27" s="57">
        <v>1250</v>
      </c>
      <c r="S27" s="58">
        <f t="shared" si="9"/>
        <v>0</v>
      </c>
      <c r="T27" s="63">
        <f t="shared" si="10"/>
        <v>0</v>
      </c>
      <c r="U27" s="57">
        <f t="shared" si="19"/>
        <v>1250</v>
      </c>
      <c r="V27" s="57">
        <v>1250</v>
      </c>
      <c r="W27" s="58">
        <f t="shared" si="11"/>
        <v>0</v>
      </c>
      <c r="X27" s="63">
        <f t="shared" si="12"/>
        <v>0</v>
      </c>
      <c r="Y27" s="4"/>
    </row>
    <row r="28" spans="1:25" ht="16" thickBot="1" x14ac:dyDescent="0.25">
      <c r="A28" s="54"/>
      <c r="B28" s="55"/>
      <c r="C28" s="55" t="s">
        <v>55</v>
      </c>
      <c r="D28" s="56"/>
      <c r="E28" s="57">
        <v>4000</v>
      </c>
      <c r="F28" s="57">
        <f t="shared" si="20"/>
        <v>4000</v>
      </c>
      <c r="G28" s="58">
        <f t="shared" si="0"/>
        <v>0</v>
      </c>
      <c r="H28" s="63">
        <f t="shared" si="1"/>
        <v>0</v>
      </c>
      <c r="I28" s="57">
        <f t="shared" si="18"/>
        <v>1000</v>
      </c>
      <c r="J28" s="57">
        <v>1000</v>
      </c>
      <c r="K28" s="58">
        <f t="shared" si="3"/>
        <v>0</v>
      </c>
      <c r="L28" s="63">
        <f t="shared" si="4"/>
        <v>0</v>
      </c>
      <c r="M28" s="57">
        <f t="shared" si="5"/>
        <v>1000</v>
      </c>
      <c r="N28" s="57">
        <v>1000</v>
      </c>
      <c r="O28" s="58">
        <f t="shared" si="6"/>
        <v>0</v>
      </c>
      <c r="P28" s="63">
        <f t="shared" si="7"/>
        <v>0</v>
      </c>
      <c r="Q28" s="57">
        <f t="shared" si="8"/>
        <v>1000</v>
      </c>
      <c r="R28" s="57">
        <v>1000</v>
      </c>
      <c r="S28" s="58">
        <f t="shared" si="9"/>
        <v>0</v>
      </c>
      <c r="T28" s="63">
        <f t="shared" si="10"/>
        <v>0</v>
      </c>
      <c r="U28" s="57">
        <f t="shared" si="19"/>
        <v>1000</v>
      </c>
      <c r="V28" s="57">
        <v>1000</v>
      </c>
      <c r="W28" s="58">
        <f t="shared" si="11"/>
        <v>0</v>
      </c>
      <c r="X28" s="63">
        <f t="shared" si="12"/>
        <v>0</v>
      </c>
      <c r="Y28" s="4"/>
    </row>
    <row r="29" spans="1:25" ht="31.5" customHeight="1" thickBot="1" x14ac:dyDescent="0.25">
      <c r="A29" s="54"/>
      <c r="B29" s="55"/>
      <c r="C29" s="55" t="s">
        <v>56</v>
      </c>
      <c r="D29" s="56"/>
      <c r="E29" s="57">
        <v>5000</v>
      </c>
      <c r="F29" s="57">
        <f t="shared" si="20"/>
        <v>5000</v>
      </c>
      <c r="G29" s="58">
        <f t="shared" si="0"/>
        <v>0</v>
      </c>
      <c r="H29" s="63">
        <f t="shared" si="1"/>
        <v>0</v>
      </c>
      <c r="I29" s="57">
        <f t="shared" si="18"/>
        <v>1250</v>
      </c>
      <c r="J29" s="57">
        <v>1250</v>
      </c>
      <c r="K29" s="58">
        <f t="shared" si="3"/>
        <v>0</v>
      </c>
      <c r="L29" s="63">
        <f t="shared" si="4"/>
        <v>0</v>
      </c>
      <c r="M29" s="57">
        <f t="shared" si="5"/>
        <v>1250</v>
      </c>
      <c r="N29" s="57">
        <v>1250</v>
      </c>
      <c r="O29" s="58">
        <f t="shared" si="6"/>
        <v>0</v>
      </c>
      <c r="P29" s="63">
        <f t="shared" si="7"/>
        <v>0</v>
      </c>
      <c r="Q29" s="57">
        <f t="shared" si="8"/>
        <v>1250</v>
      </c>
      <c r="R29" s="57">
        <v>1250</v>
      </c>
      <c r="S29" s="58">
        <f t="shared" si="9"/>
        <v>0</v>
      </c>
      <c r="T29" s="63">
        <f t="shared" si="10"/>
        <v>0</v>
      </c>
      <c r="U29" s="57">
        <f t="shared" si="19"/>
        <v>1250</v>
      </c>
      <c r="V29" s="57">
        <v>1250</v>
      </c>
      <c r="W29" s="58">
        <f t="shared" si="11"/>
        <v>0</v>
      </c>
      <c r="X29" s="63">
        <f t="shared" si="12"/>
        <v>0</v>
      </c>
      <c r="Y29" s="4"/>
    </row>
    <row r="30" spans="1:25" ht="16" thickBot="1" x14ac:dyDescent="0.25">
      <c r="A30" s="54"/>
      <c r="B30" s="55"/>
      <c r="C30" s="55" t="s">
        <v>14</v>
      </c>
      <c r="D30" s="56"/>
      <c r="E30" s="57">
        <v>100000</v>
      </c>
      <c r="F30" s="57">
        <f t="shared" si="20"/>
        <v>100000</v>
      </c>
      <c r="G30" s="58">
        <f t="shared" si="0"/>
        <v>0</v>
      </c>
      <c r="H30" s="63">
        <f t="shared" si="1"/>
        <v>0</v>
      </c>
      <c r="I30" s="57">
        <f t="shared" si="18"/>
        <v>25000</v>
      </c>
      <c r="J30" s="57">
        <v>25000</v>
      </c>
      <c r="K30" s="58">
        <f t="shared" si="3"/>
        <v>0</v>
      </c>
      <c r="L30" s="63">
        <f t="shared" si="4"/>
        <v>0</v>
      </c>
      <c r="M30" s="57">
        <f t="shared" si="5"/>
        <v>25000</v>
      </c>
      <c r="N30" s="57">
        <v>25000</v>
      </c>
      <c r="O30" s="58">
        <f t="shared" si="6"/>
        <v>0</v>
      </c>
      <c r="P30" s="63">
        <f t="shared" si="7"/>
        <v>0</v>
      </c>
      <c r="Q30" s="57">
        <f t="shared" si="8"/>
        <v>25000</v>
      </c>
      <c r="R30" s="57">
        <v>25000</v>
      </c>
      <c r="S30" s="58">
        <f t="shared" si="9"/>
        <v>0</v>
      </c>
      <c r="T30" s="63">
        <f t="shared" si="10"/>
        <v>0</v>
      </c>
      <c r="U30" s="57">
        <f t="shared" si="19"/>
        <v>25000</v>
      </c>
      <c r="V30" s="57">
        <v>25000</v>
      </c>
      <c r="W30" s="58">
        <f t="shared" si="11"/>
        <v>0</v>
      </c>
      <c r="X30" s="63">
        <f t="shared" si="12"/>
        <v>0</v>
      </c>
      <c r="Y30" s="4"/>
    </row>
    <row r="31" spans="1:25" ht="15" customHeight="1" thickBot="1" x14ac:dyDescent="0.25">
      <c r="A31" s="54"/>
      <c r="B31" s="55"/>
      <c r="C31" s="55" t="s">
        <v>47</v>
      </c>
      <c r="D31" s="56"/>
      <c r="E31" s="57">
        <v>100000</v>
      </c>
      <c r="F31" s="57">
        <f t="shared" si="20"/>
        <v>100000</v>
      </c>
      <c r="G31" s="58">
        <f t="shared" si="0"/>
        <v>0</v>
      </c>
      <c r="H31" s="63">
        <f t="shared" si="1"/>
        <v>0</v>
      </c>
      <c r="I31" s="57">
        <v>25000</v>
      </c>
      <c r="J31" s="57">
        <v>25000</v>
      </c>
      <c r="K31" s="58">
        <f t="shared" si="3"/>
        <v>0</v>
      </c>
      <c r="L31" s="63">
        <f t="shared" si="4"/>
        <v>0</v>
      </c>
      <c r="M31" s="57">
        <v>25000</v>
      </c>
      <c r="N31" s="57">
        <v>25000</v>
      </c>
      <c r="O31" s="58">
        <f t="shared" si="6"/>
        <v>0</v>
      </c>
      <c r="P31" s="63">
        <f t="shared" si="7"/>
        <v>0</v>
      </c>
      <c r="Q31" s="57">
        <v>25000</v>
      </c>
      <c r="R31" s="57">
        <v>25000</v>
      </c>
      <c r="S31" s="58">
        <f t="shared" si="9"/>
        <v>0</v>
      </c>
      <c r="T31" s="63">
        <f t="shared" si="10"/>
        <v>0</v>
      </c>
      <c r="U31" s="57">
        <v>25000</v>
      </c>
      <c r="V31" s="57">
        <v>25000</v>
      </c>
      <c r="W31" s="58">
        <f t="shared" si="11"/>
        <v>0</v>
      </c>
      <c r="X31" s="63">
        <f t="shared" si="12"/>
        <v>0</v>
      </c>
      <c r="Y31" s="4"/>
    </row>
    <row r="32" spans="1:25" ht="14.25" customHeight="1" thickBot="1" x14ac:dyDescent="0.25">
      <c r="A32" s="54"/>
      <c r="B32" s="64"/>
      <c r="C32" s="55" t="s">
        <v>46</v>
      </c>
      <c r="D32" s="65"/>
      <c r="E32" s="57">
        <v>300000</v>
      </c>
      <c r="F32" s="57">
        <f t="shared" si="20"/>
        <v>300000</v>
      </c>
      <c r="G32" s="58">
        <f t="shared" si="0"/>
        <v>0</v>
      </c>
      <c r="H32" s="63">
        <f t="shared" si="1"/>
        <v>0</v>
      </c>
      <c r="I32" s="57">
        <v>75000</v>
      </c>
      <c r="J32" s="57">
        <v>75000</v>
      </c>
      <c r="K32" s="58">
        <f t="shared" si="3"/>
        <v>0</v>
      </c>
      <c r="L32" s="63">
        <f t="shared" si="4"/>
        <v>0</v>
      </c>
      <c r="M32" s="57">
        <v>75000</v>
      </c>
      <c r="N32" s="57">
        <v>75000</v>
      </c>
      <c r="O32" s="58">
        <f t="shared" si="6"/>
        <v>0</v>
      </c>
      <c r="P32" s="63">
        <f t="shared" si="7"/>
        <v>0</v>
      </c>
      <c r="Q32" s="57">
        <v>75000</v>
      </c>
      <c r="R32" s="57">
        <v>75000</v>
      </c>
      <c r="S32" s="58">
        <f t="shared" si="9"/>
        <v>0</v>
      </c>
      <c r="T32" s="63">
        <f t="shared" si="10"/>
        <v>0</v>
      </c>
      <c r="U32" s="57">
        <v>75000</v>
      </c>
      <c r="V32" s="57">
        <v>75000</v>
      </c>
      <c r="W32" s="58">
        <f t="shared" si="11"/>
        <v>0</v>
      </c>
      <c r="X32" s="63">
        <f t="shared" si="12"/>
        <v>0</v>
      </c>
      <c r="Y32" s="4"/>
    </row>
    <row r="33" spans="1:25" ht="16" thickBot="1" x14ac:dyDescent="0.25">
      <c r="A33" s="54"/>
      <c r="B33" s="55"/>
      <c r="C33" s="55" t="s">
        <v>57</v>
      </c>
      <c r="D33" s="56"/>
      <c r="E33" s="57">
        <f>E38*0.05</f>
        <v>225000</v>
      </c>
      <c r="F33" s="57">
        <f t="shared" si="20"/>
        <v>225000</v>
      </c>
      <c r="G33" s="58">
        <f t="shared" si="0"/>
        <v>0</v>
      </c>
      <c r="H33" s="63">
        <f t="shared" si="1"/>
        <v>0</v>
      </c>
      <c r="I33" s="57">
        <f t="shared" si="18"/>
        <v>56250</v>
      </c>
      <c r="J33" s="57">
        <v>56250</v>
      </c>
      <c r="K33" s="58">
        <f t="shared" si="3"/>
        <v>0</v>
      </c>
      <c r="L33" s="63">
        <f t="shared" si="4"/>
        <v>0</v>
      </c>
      <c r="M33" s="57">
        <f t="shared" si="5"/>
        <v>56250</v>
      </c>
      <c r="N33" s="57">
        <v>56250</v>
      </c>
      <c r="O33" s="58">
        <f t="shared" si="6"/>
        <v>0</v>
      </c>
      <c r="P33" s="63">
        <f t="shared" si="7"/>
        <v>0</v>
      </c>
      <c r="Q33" s="57">
        <f t="shared" si="8"/>
        <v>56250</v>
      </c>
      <c r="R33" s="57">
        <v>56250</v>
      </c>
      <c r="S33" s="58">
        <f t="shared" si="9"/>
        <v>0</v>
      </c>
      <c r="T33" s="63">
        <f t="shared" si="10"/>
        <v>0</v>
      </c>
      <c r="U33" s="57">
        <f>E33/4</f>
        <v>56250</v>
      </c>
      <c r="V33" s="57">
        <v>56250</v>
      </c>
      <c r="W33" s="58">
        <f t="shared" si="11"/>
        <v>0</v>
      </c>
      <c r="X33" s="63">
        <f t="shared" si="12"/>
        <v>0</v>
      </c>
      <c r="Y33" s="4"/>
    </row>
    <row r="34" spans="1:25" ht="16" thickBot="1" x14ac:dyDescent="0.25">
      <c r="A34" s="54" t="s">
        <v>16</v>
      </c>
      <c r="B34" s="55"/>
      <c r="C34" s="55"/>
      <c r="D34" s="56"/>
      <c r="E34" s="57"/>
      <c r="F34" s="57"/>
      <c r="G34" s="58"/>
      <c r="H34" s="63"/>
      <c r="I34" s="57"/>
      <c r="J34" s="57"/>
      <c r="K34" s="58"/>
      <c r="L34" s="63"/>
      <c r="M34" s="57"/>
      <c r="N34" s="57"/>
      <c r="O34" s="58"/>
      <c r="P34" s="63"/>
      <c r="Q34" s="57"/>
      <c r="R34" s="57"/>
      <c r="S34" s="58"/>
      <c r="T34" s="63"/>
      <c r="U34" s="57"/>
      <c r="V34" s="57"/>
      <c r="W34" s="58"/>
      <c r="X34" s="63"/>
      <c r="Y34" s="4"/>
    </row>
    <row r="35" spans="1:25" ht="16" thickBot="1" x14ac:dyDescent="0.25">
      <c r="A35" s="54"/>
      <c r="B35" s="55"/>
      <c r="C35" s="55" t="s">
        <v>17</v>
      </c>
      <c r="D35" s="56"/>
      <c r="E35" s="57">
        <v>1000000</v>
      </c>
      <c r="F35" s="57">
        <f>J35+N35+R35+V35</f>
        <v>1000000</v>
      </c>
      <c r="G35" s="58">
        <f t="shared" si="0"/>
        <v>0</v>
      </c>
      <c r="H35" s="63">
        <f t="shared" si="1"/>
        <v>0</v>
      </c>
      <c r="I35" s="57">
        <f t="shared" si="18"/>
        <v>250000</v>
      </c>
      <c r="J35" s="57">
        <v>250000</v>
      </c>
      <c r="K35" s="58">
        <f t="shared" si="3"/>
        <v>0</v>
      </c>
      <c r="L35" s="63">
        <f t="shared" si="4"/>
        <v>0</v>
      </c>
      <c r="M35" s="57">
        <f t="shared" si="5"/>
        <v>250000</v>
      </c>
      <c r="N35" s="57">
        <v>250000</v>
      </c>
      <c r="O35" s="58">
        <f t="shared" si="6"/>
        <v>0</v>
      </c>
      <c r="P35" s="63">
        <f t="shared" si="7"/>
        <v>0</v>
      </c>
      <c r="Q35" s="57">
        <f t="shared" si="8"/>
        <v>250000</v>
      </c>
      <c r="R35" s="57">
        <v>250000</v>
      </c>
      <c r="S35" s="58">
        <f t="shared" si="9"/>
        <v>0</v>
      </c>
      <c r="T35" s="63">
        <f t="shared" si="10"/>
        <v>0</v>
      </c>
      <c r="U35" s="57">
        <f>E35/4</f>
        <v>250000</v>
      </c>
      <c r="V35" s="57">
        <v>250000</v>
      </c>
      <c r="W35" s="58">
        <f t="shared" si="11"/>
        <v>0</v>
      </c>
      <c r="X35" s="63">
        <f t="shared" si="12"/>
        <v>0</v>
      </c>
      <c r="Y35" s="4"/>
    </row>
    <row r="36" spans="1:25" ht="16" thickBot="1" x14ac:dyDescent="0.25">
      <c r="A36" s="54" t="s">
        <v>18</v>
      </c>
      <c r="B36" s="55"/>
      <c r="C36" s="55"/>
      <c r="D36" s="56"/>
      <c r="E36" s="57"/>
      <c r="F36" s="57"/>
      <c r="G36" s="58">
        <f t="shared" si="0"/>
        <v>0</v>
      </c>
      <c r="H36" s="63"/>
      <c r="I36" s="57"/>
      <c r="J36" s="57"/>
      <c r="K36" s="58">
        <f t="shared" si="3"/>
        <v>0</v>
      </c>
      <c r="L36" s="63"/>
      <c r="M36" s="57"/>
      <c r="N36" s="57"/>
      <c r="O36" s="58">
        <f t="shared" si="6"/>
        <v>0</v>
      </c>
      <c r="P36" s="63"/>
      <c r="Q36" s="57"/>
      <c r="R36" s="57"/>
      <c r="S36" s="58">
        <f t="shared" si="9"/>
        <v>0</v>
      </c>
      <c r="T36" s="63"/>
      <c r="U36" s="57"/>
      <c r="V36" s="57"/>
      <c r="W36" s="58">
        <f t="shared" si="11"/>
        <v>0</v>
      </c>
      <c r="X36" s="63"/>
      <c r="Y36" s="4"/>
    </row>
    <row r="37" spans="1:25" ht="16" thickBot="1" x14ac:dyDescent="0.25">
      <c r="A37" s="54"/>
      <c r="B37" s="55"/>
      <c r="C37" s="55" t="s">
        <v>19</v>
      </c>
      <c r="D37" s="56"/>
      <c r="E37" s="57">
        <f>E38*0.09</f>
        <v>405000</v>
      </c>
      <c r="F37" s="57">
        <f>J37+N37+R37+V37</f>
        <v>405000</v>
      </c>
      <c r="G37" s="58">
        <f t="shared" si="0"/>
        <v>0</v>
      </c>
      <c r="H37" s="63">
        <f t="shared" si="1"/>
        <v>0</v>
      </c>
      <c r="I37" s="57">
        <f t="shared" si="18"/>
        <v>101250</v>
      </c>
      <c r="J37" s="57">
        <v>101250</v>
      </c>
      <c r="K37" s="58">
        <f t="shared" si="3"/>
        <v>0</v>
      </c>
      <c r="L37" s="63">
        <f t="shared" si="4"/>
        <v>0</v>
      </c>
      <c r="M37" s="57">
        <f t="shared" si="5"/>
        <v>101250</v>
      </c>
      <c r="N37" s="57">
        <v>101250</v>
      </c>
      <c r="O37" s="58">
        <f t="shared" si="6"/>
        <v>0</v>
      </c>
      <c r="P37" s="63">
        <f t="shared" si="7"/>
        <v>0</v>
      </c>
      <c r="Q37" s="57">
        <f t="shared" si="8"/>
        <v>101250</v>
      </c>
      <c r="R37" s="57">
        <v>101250</v>
      </c>
      <c r="S37" s="58">
        <f t="shared" si="9"/>
        <v>0</v>
      </c>
      <c r="T37" s="63">
        <f t="shared" si="10"/>
        <v>0</v>
      </c>
      <c r="U37" s="57">
        <f>E37/4</f>
        <v>101250</v>
      </c>
      <c r="V37" s="57">
        <v>101250</v>
      </c>
      <c r="W37" s="58">
        <f t="shared" si="11"/>
        <v>0</v>
      </c>
      <c r="X37" s="63">
        <f t="shared" si="12"/>
        <v>0</v>
      </c>
      <c r="Y37" s="4"/>
    </row>
    <row r="38" spans="1:25" ht="16" thickBot="1" x14ac:dyDescent="0.25">
      <c r="A38" s="54"/>
      <c r="B38" s="55"/>
      <c r="C38" s="55" t="s">
        <v>58</v>
      </c>
      <c r="D38" s="56"/>
      <c r="E38" s="57">
        <v>4500000</v>
      </c>
      <c r="F38" s="57">
        <f t="shared" ref="F38:F39" si="21">J38+N38+R38+V38</f>
        <v>4500000</v>
      </c>
      <c r="G38" s="58">
        <f t="shared" si="0"/>
        <v>0</v>
      </c>
      <c r="H38" s="63">
        <f t="shared" si="1"/>
        <v>0</v>
      </c>
      <c r="I38" s="57">
        <f t="shared" si="18"/>
        <v>1125000</v>
      </c>
      <c r="J38" s="57">
        <v>1125000</v>
      </c>
      <c r="K38" s="58">
        <f t="shared" si="3"/>
        <v>0</v>
      </c>
      <c r="L38" s="63">
        <f t="shared" si="4"/>
        <v>0</v>
      </c>
      <c r="M38" s="57">
        <f t="shared" si="5"/>
        <v>1125000</v>
      </c>
      <c r="N38" s="57">
        <v>1125000</v>
      </c>
      <c r="O38" s="58">
        <f t="shared" si="6"/>
        <v>0</v>
      </c>
      <c r="P38" s="63">
        <f t="shared" si="7"/>
        <v>0</v>
      </c>
      <c r="Q38" s="57">
        <f t="shared" si="8"/>
        <v>1125000</v>
      </c>
      <c r="R38" s="57">
        <v>1125000</v>
      </c>
      <c r="S38" s="58">
        <f t="shared" si="9"/>
        <v>0</v>
      </c>
      <c r="T38" s="63">
        <f t="shared" si="10"/>
        <v>0</v>
      </c>
      <c r="U38" s="57">
        <f>E38/4</f>
        <v>1125000</v>
      </c>
      <c r="V38" s="57">
        <v>1125000</v>
      </c>
      <c r="W38" s="58">
        <f t="shared" si="11"/>
        <v>0</v>
      </c>
      <c r="X38" s="63">
        <f t="shared" si="12"/>
        <v>0</v>
      </c>
      <c r="Y38" s="4"/>
    </row>
    <row r="39" spans="1:25" ht="16" thickBot="1" x14ac:dyDescent="0.25">
      <c r="A39" s="54"/>
      <c r="B39" s="55"/>
      <c r="C39" s="55" t="s">
        <v>59</v>
      </c>
      <c r="D39" s="56"/>
      <c r="E39" s="57">
        <v>200000</v>
      </c>
      <c r="F39" s="57">
        <f t="shared" si="21"/>
        <v>200000</v>
      </c>
      <c r="G39" s="58">
        <f t="shared" si="0"/>
        <v>0</v>
      </c>
      <c r="H39" s="63">
        <f t="shared" si="1"/>
        <v>0</v>
      </c>
      <c r="I39" s="57">
        <f t="shared" si="18"/>
        <v>50000</v>
      </c>
      <c r="J39" s="57">
        <v>50000</v>
      </c>
      <c r="K39" s="58">
        <f t="shared" si="3"/>
        <v>0</v>
      </c>
      <c r="L39" s="63">
        <f t="shared" si="4"/>
        <v>0</v>
      </c>
      <c r="M39" s="57">
        <f t="shared" si="5"/>
        <v>50000</v>
      </c>
      <c r="N39" s="57">
        <v>50000</v>
      </c>
      <c r="O39" s="58">
        <f t="shared" si="6"/>
        <v>0</v>
      </c>
      <c r="P39" s="63">
        <f t="shared" si="7"/>
        <v>0</v>
      </c>
      <c r="Q39" s="57">
        <f t="shared" si="8"/>
        <v>50000</v>
      </c>
      <c r="R39" s="57">
        <v>50000</v>
      </c>
      <c r="S39" s="58">
        <f t="shared" si="9"/>
        <v>0</v>
      </c>
      <c r="T39" s="63">
        <f t="shared" si="10"/>
        <v>0</v>
      </c>
      <c r="U39" s="57">
        <f>E39/4</f>
        <v>50000</v>
      </c>
      <c r="V39" s="57">
        <v>50000</v>
      </c>
      <c r="W39" s="58">
        <f t="shared" si="11"/>
        <v>0</v>
      </c>
      <c r="X39" s="63">
        <f t="shared" si="12"/>
        <v>0</v>
      </c>
      <c r="Y39" s="4"/>
    </row>
    <row r="40" spans="1:25" ht="16" thickBot="1" x14ac:dyDescent="0.25">
      <c r="A40" s="54" t="s">
        <v>22</v>
      </c>
      <c r="B40" s="55"/>
      <c r="C40" s="55"/>
      <c r="D40" s="56"/>
      <c r="E40" s="57"/>
      <c r="F40" s="57"/>
      <c r="G40" s="58"/>
      <c r="H40" s="63"/>
      <c r="I40" s="57"/>
      <c r="J40" s="57"/>
      <c r="K40" s="58"/>
      <c r="L40" s="63"/>
      <c r="M40" s="57"/>
      <c r="N40" s="57"/>
      <c r="O40" s="58"/>
      <c r="P40" s="63"/>
      <c r="Q40" s="57"/>
      <c r="R40" s="57"/>
      <c r="S40" s="58"/>
      <c r="T40" s="63"/>
      <c r="U40" s="57"/>
      <c r="V40" s="57"/>
      <c r="W40" s="58"/>
      <c r="X40" s="63"/>
      <c r="Y40" s="4"/>
    </row>
    <row r="41" spans="1:25" ht="16" thickBot="1" x14ac:dyDescent="0.25">
      <c r="A41" s="54"/>
      <c r="B41" s="55"/>
      <c r="C41" s="55"/>
      <c r="D41" s="66" t="s">
        <v>23</v>
      </c>
      <c r="E41" s="57">
        <v>400000</v>
      </c>
      <c r="F41" s="57">
        <f>J41+N41+R41+V41</f>
        <v>400000</v>
      </c>
      <c r="G41" s="58">
        <f t="shared" si="0"/>
        <v>0</v>
      </c>
      <c r="H41" s="63">
        <f t="shared" si="1"/>
        <v>0</v>
      </c>
      <c r="I41" s="57">
        <f t="shared" si="18"/>
        <v>100000</v>
      </c>
      <c r="J41" s="57">
        <v>100000</v>
      </c>
      <c r="K41" s="58">
        <f t="shared" si="3"/>
        <v>0</v>
      </c>
      <c r="L41" s="63">
        <f t="shared" si="4"/>
        <v>0</v>
      </c>
      <c r="M41" s="57">
        <f t="shared" si="5"/>
        <v>100000</v>
      </c>
      <c r="N41" s="57">
        <v>100000</v>
      </c>
      <c r="O41" s="58">
        <f t="shared" si="6"/>
        <v>0</v>
      </c>
      <c r="P41" s="63">
        <f t="shared" si="7"/>
        <v>0</v>
      </c>
      <c r="Q41" s="57">
        <f t="shared" si="8"/>
        <v>100000</v>
      </c>
      <c r="R41" s="57">
        <v>100000</v>
      </c>
      <c r="S41" s="58">
        <f t="shared" si="9"/>
        <v>0</v>
      </c>
      <c r="T41" s="63">
        <f t="shared" si="10"/>
        <v>0</v>
      </c>
      <c r="U41" s="57">
        <f t="shared" ref="U41:U46" si="22">E41/4</f>
        <v>100000</v>
      </c>
      <c r="V41" s="57">
        <v>100000</v>
      </c>
      <c r="W41" s="58">
        <f t="shared" si="11"/>
        <v>0</v>
      </c>
      <c r="X41" s="63">
        <f t="shared" si="12"/>
        <v>0</v>
      </c>
      <c r="Y41" s="4"/>
    </row>
    <row r="42" spans="1:25" ht="16" thickBot="1" x14ac:dyDescent="0.25">
      <c r="A42" s="54"/>
      <c r="B42" s="55"/>
      <c r="C42" s="55"/>
      <c r="D42" s="66" t="s">
        <v>24</v>
      </c>
      <c r="E42" s="57">
        <v>1000000</v>
      </c>
      <c r="F42" s="57">
        <f t="shared" ref="F42:F46" si="23">J42+N42+R42+V42</f>
        <v>1000000</v>
      </c>
      <c r="G42" s="58">
        <f t="shared" si="0"/>
        <v>0</v>
      </c>
      <c r="H42" s="63">
        <f t="shared" si="1"/>
        <v>0</v>
      </c>
      <c r="I42" s="57">
        <f t="shared" si="18"/>
        <v>250000</v>
      </c>
      <c r="J42" s="57">
        <v>250000</v>
      </c>
      <c r="K42" s="58">
        <f t="shared" si="3"/>
        <v>0</v>
      </c>
      <c r="L42" s="63">
        <f t="shared" si="4"/>
        <v>0</v>
      </c>
      <c r="M42" s="57">
        <f t="shared" si="5"/>
        <v>250000</v>
      </c>
      <c r="N42" s="57">
        <v>250000</v>
      </c>
      <c r="O42" s="58">
        <f t="shared" si="6"/>
        <v>0</v>
      </c>
      <c r="P42" s="63">
        <f t="shared" si="7"/>
        <v>0</v>
      </c>
      <c r="Q42" s="57">
        <f t="shared" si="8"/>
        <v>250000</v>
      </c>
      <c r="R42" s="57">
        <v>250000</v>
      </c>
      <c r="S42" s="58">
        <f t="shared" si="9"/>
        <v>0</v>
      </c>
      <c r="T42" s="63">
        <f t="shared" si="10"/>
        <v>0</v>
      </c>
      <c r="U42" s="57">
        <f t="shared" si="22"/>
        <v>250000</v>
      </c>
      <c r="V42" s="57">
        <v>250000</v>
      </c>
      <c r="W42" s="58">
        <f t="shared" si="11"/>
        <v>0</v>
      </c>
      <c r="X42" s="63">
        <f t="shared" si="12"/>
        <v>0</v>
      </c>
      <c r="Y42" s="4"/>
    </row>
    <row r="43" spans="1:25" ht="16" thickBot="1" x14ac:dyDescent="0.25">
      <c r="A43" s="54"/>
      <c r="B43" s="55"/>
      <c r="C43" s="55"/>
      <c r="D43" s="66" t="s">
        <v>25</v>
      </c>
      <c r="E43" s="57">
        <v>1000000</v>
      </c>
      <c r="F43" s="57">
        <f t="shared" si="23"/>
        <v>1000000</v>
      </c>
      <c r="G43" s="58">
        <f t="shared" si="0"/>
        <v>0</v>
      </c>
      <c r="H43" s="63">
        <f t="shared" si="1"/>
        <v>0</v>
      </c>
      <c r="I43" s="57">
        <f t="shared" si="18"/>
        <v>250000</v>
      </c>
      <c r="J43" s="57">
        <v>250000</v>
      </c>
      <c r="K43" s="58">
        <f t="shared" si="3"/>
        <v>0</v>
      </c>
      <c r="L43" s="63">
        <f t="shared" si="4"/>
        <v>0</v>
      </c>
      <c r="M43" s="57">
        <f t="shared" si="5"/>
        <v>250000</v>
      </c>
      <c r="N43" s="57">
        <v>250000</v>
      </c>
      <c r="O43" s="58">
        <f t="shared" si="6"/>
        <v>0</v>
      </c>
      <c r="P43" s="63">
        <f t="shared" si="7"/>
        <v>0</v>
      </c>
      <c r="Q43" s="57">
        <f t="shared" si="8"/>
        <v>250000</v>
      </c>
      <c r="R43" s="57">
        <v>250000</v>
      </c>
      <c r="S43" s="58">
        <f t="shared" si="9"/>
        <v>0</v>
      </c>
      <c r="T43" s="63">
        <f t="shared" si="10"/>
        <v>0</v>
      </c>
      <c r="U43" s="57">
        <f t="shared" si="22"/>
        <v>250000</v>
      </c>
      <c r="V43" s="57">
        <v>250000</v>
      </c>
      <c r="W43" s="58">
        <f t="shared" si="11"/>
        <v>0</v>
      </c>
      <c r="X43" s="63">
        <f t="shared" si="12"/>
        <v>0</v>
      </c>
      <c r="Y43" s="4"/>
    </row>
    <row r="44" spans="1:25" ht="16" thickBot="1" x14ac:dyDescent="0.25">
      <c r="A44" s="54"/>
      <c r="B44" s="55"/>
      <c r="C44" s="55"/>
      <c r="D44" s="66" t="s">
        <v>26</v>
      </c>
      <c r="E44" s="57">
        <v>1200000</v>
      </c>
      <c r="F44" s="57">
        <f t="shared" si="23"/>
        <v>1200000</v>
      </c>
      <c r="G44" s="58">
        <f t="shared" si="0"/>
        <v>0</v>
      </c>
      <c r="H44" s="63">
        <f t="shared" si="1"/>
        <v>0</v>
      </c>
      <c r="I44" s="57">
        <f t="shared" si="18"/>
        <v>300000</v>
      </c>
      <c r="J44" s="57">
        <v>300000</v>
      </c>
      <c r="K44" s="58">
        <f t="shared" si="3"/>
        <v>0</v>
      </c>
      <c r="L44" s="63">
        <f t="shared" si="4"/>
        <v>0</v>
      </c>
      <c r="M44" s="57">
        <f t="shared" si="5"/>
        <v>300000</v>
      </c>
      <c r="N44" s="57">
        <v>300000</v>
      </c>
      <c r="O44" s="58">
        <f t="shared" si="6"/>
        <v>0</v>
      </c>
      <c r="P44" s="63">
        <f t="shared" si="7"/>
        <v>0</v>
      </c>
      <c r="Q44" s="57">
        <f t="shared" si="8"/>
        <v>300000</v>
      </c>
      <c r="R44" s="57">
        <v>300000</v>
      </c>
      <c r="S44" s="58">
        <f t="shared" si="9"/>
        <v>0</v>
      </c>
      <c r="T44" s="63">
        <f t="shared" si="10"/>
        <v>0</v>
      </c>
      <c r="U44" s="57">
        <f t="shared" si="22"/>
        <v>300000</v>
      </c>
      <c r="V44" s="57">
        <v>300000</v>
      </c>
      <c r="W44" s="58">
        <f t="shared" si="11"/>
        <v>0</v>
      </c>
      <c r="X44" s="63">
        <f t="shared" si="12"/>
        <v>0</v>
      </c>
      <c r="Y44" s="4"/>
    </row>
    <row r="45" spans="1:25" ht="16" thickBot="1" x14ac:dyDescent="0.25">
      <c r="A45" s="54"/>
      <c r="B45" s="55"/>
      <c r="C45" s="55"/>
      <c r="D45" s="66" t="s">
        <v>27</v>
      </c>
      <c r="E45" s="57">
        <v>300000</v>
      </c>
      <c r="F45" s="57">
        <f t="shared" si="23"/>
        <v>300000</v>
      </c>
      <c r="G45" s="58">
        <f t="shared" si="0"/>
        <v>0</v>
      </c>
      <c r="H45" s="63">
        <f t="shared" si="1"/>
        <v>0</v>
      </c>
      <c r="I45" s="57">
        <f t="shared" si="18"/>
        <v>75000</v>
      </c>
      <c r="J45" s="57">
        <v>75000</v>
      </c>
      <c r="K45" s="58">
        <f t="shared" si="3"/>
        <v>0</v>
      </c>
      <c r="L45" s="63">
        <f t="shared" si="4"/>
        <v>0</v>
      </c>
      <c r="M45" s="57">
        <f t="shared" si="5"/>
        <v>75000</v>
      </c>
      <c r="N45" s="57">
        <v>75000</v>
      </c>
      <c r="O45" s="58">
        <f t="shared" si="6"/>
        <v>0</v>
      </c>
      <c r="P45" s="63">
        <f t="shared" si="7"/>
        <v>0</v>
      </c>
      <c r="Q45" s="57">
        <f t="shared" si="8"/>
        <v>75000</v>
      </c>
      <c r="R45" s="57">
        <v>75000</v>
      </c>
      <c r="S45" s="58">
        <f t="shared" si="9"/>
        <v>0</v>
      </c>
      <c r="T45" s="63">
        <f t="shared" si="10"/>
        <v>0</v>
      </c>
      <c r="U45" s="57">
        <f t="shared" si="22"/>
        <v>75000</v>
      </c>
      <c r="V45" s="57">
        <v>75000</v>
      </c>
      <c r="W45" s="58">
        <f t="shared" si="11"/>
        <v>0</v>
      </c>
      <c r="X45" s="63">
        <f t="shared" si="12"/>
        <v>0</v>
      </c>
      <c r="Y45" s="4"/>
    </row>
    <row r="46" spans="1:25" ht="16" thickBot="1" x14ac:dyDescent="0.25">
      <c r="A46" s="54"/>
      <c r="B46" s="55"/>
      <c r="C46" s="55"/>
      <c r="D46" s="66" t="s">
        <v>60</v>
      </c>
      <c r="E46" s="57">
        <v>50000</v>
      </c>
      <c r="F46" s="57">
        <f t="shared" si="23"/>
        <v>50000</v>
      </c>
      <c r="G46" s="58">
        <f t="shared" si="0"/>
        <v>0</v>
      </c>
      <c r="H46" s="63">
        <f t="shared" si="1"/>
        <v>0</v>
      </c>
      <c r="I46" s="57">
        <f t="shared" si="18"/>
        <v>12500</v>
      </c>
      <c r="J46" s="57">
        <v>12500</v>
      </c>
      <c r="K46" s="58">
        <f t="shared" si="3"/>
        <v>0</v>
      </c>
      <c r="L46" s="63">
        <f t="shared" si="4"/>
        <v>0</v>
      </c>
      <c r="M46" s="57">
        <f t="shared" si="5"/>
        <v>12500</v>
      </c>
      <c r="N46" s="57">
        <v>12500</v>
      </c>
      <c r="O46" s="58">
        <f t="shared" si="6"/>
        <v>0</v>
      </c>
      <c r="P46" s="63">
        <f t="shared" si="7"/>
        <v>0</v>
      </c>
      <c r="Q46" s="57">
        <f t="shared" si="8"/>
        <v>12500</v>
      </c>
      <c r="R46" s="57">
        <v>12500</v>
      </c>
      <c r="S46" s="58">
        <f t="shared" si="9"/>
        <v>0</v>
      </c>
      <c r="T46" s="63">
        <f t="shared" si="10"/>
        <v>0</v>
      </c>
      <c r="U46" s="57">
        <f t="shared" si="22"/>
        <v>12500</v>
      </c>
      <c r="V46" s="57">
        <v>12500</v>
      </c>
      <c r="W46" s="58">
        <f t="shared" si="11"/>
        <v>0</v>
      </c>
      <c r="X46" s="63">
        <f t="shared" si="12"/>
        <v>0</v>
      </c>
      <c r="Y46" s="4"/>
    </row>
    <row r="47" spans="1:25" ht="16" thickBot="1" x14ac:dyDescent="0.25">
      <c r="A47" s="67" t="s">
        <v>28</v>
      </c>
      <c r="B47" s="68"/>
      <c r="C47" s="68"/>
      <c r="D47" s="69"/>
      <c r="E47" s="70">
        <f>SUM(E24:E46)</f>
        <v>11050000</v>
      </c>
      <c r="F47" s="71">
        <f>SUM(F24:F46)</f>
        <v>11050000</v>
      </c>
      <c r="G47" s="72">
        <f t="shared" si="0"/>
        <v>0</v>
      </c>
      <c r="H47" s="73">
        <f t="shared" si="1"/>
        <v>0</v>
      </c>
      <c r="I47" s="71">
        <f>SUM(I24:I46)</f>
        <v>2762500</v>
      </c>
      <c r="J47" s="71">
        <f>SUM(J24:J46)</f>
        <v>2762500</v>
      </c>
      <c r="K47" s="72">
        <f t="shared" si="3"/>
        <v>0</v>
      </c>
      <c r="L47" s="73">
        <f t="shared" si="4"/>
        <v>0</v>
      </c>
      <c r="M47" s="70">
        <f>SUM(M24:M46)</f>
        <v>2762500</v>
      </c>
      <c r="N47" s="70">
        <f>SUM(N24:N46)</f>
        <v>2762500</v>
      </c>
      <c r="O47" s="72">
        <f t="shared" si="6"/>
        <v>0</v>
      </c>
      <c r="P47" s="73">
        <f t="shared" si="7"/>
        <v>0</v>
      </c>
      <c r="Q47" s="70">
        <f>SUM(Q24:Q46)</f>
        <v>2762500</v>
      </c>
      <c r="R47" s="70">
        <f>SUM(R24:R46)</f>
        <v>2762500</v>
      </c>
      <c r="S47" s="72">
        <f t="shared" si="9"/>
        <v>0</v>
      </c>
      <c r="T47" s="73">
        <f t="shared" si="10"/>
        <v>0</v>
      </c>
      <c r="U47" s="70">
        <f>SUM(U24:U46)</f>
        <v>2762500</v>
      </c>
      <c r="V47" s="70">
        <f>SUM(V24:V46)</f>
        <v>2762500</v>
      </c>
      <c r="W47" s="72">
        <f t="shared" si="11"/>
        <v>0</v>
      </c>
      <c r="X47" s="73">
        <f t="shared" si="12"/>
        <v>0</v>
      </c>
      <c r="Y47" s="4"/>
    </row>
    <row r="48" spans="1:25" ht="17" thickTop="1" thickBot="1" x14ac:dyDescent="0.25">
      <c r="A48" s="74" t="s">
        <v>29</v>
      </c>
      <c r="B48" s="75"/>
      <c r="C48" s="75"/>
      <c r="D48" s="76"/>
      <c r="E48" s="77">
        <f>E21-E47</f>
        <v>2772500</v>
      </c>
      <c r="F48" s="78">
        <f>F21-F47</f>
        <v>2282500</v>
      </c>
      <c r="G48" s="79">
        <f t="shared" si="0"/>
        <v>-490000</v>
      </c>
      <c r="H48" s="80">
        <f t="shared" si="1"/>
        <v>-0.17673579801623085</v>
      </c>
      <c r="I48" s="81">
        <f>I21-I47</f>
        <v>695000</v>
      </c>
      <c r="J48" s="81">
        <f>J21-J47</f>
        <v>572500</v>
      </c>
      <c r="K48" s="79">
        <f t="shared" si="3"/>
        <v>-122500</v>
      </c>
      <c r="L48" s="80">
        <f t="shared" si="4"/>
        <v>-0.17625899280575538</v>
      </c>
      <c r="M48" s="77">
        <f>M21-M47</f>
        <v>687500</v>
      </c>
      <c r="N48" s="77">
        <f>N21-N47</f>
        <v>565000</v>
      </c>
      <c r="O48" s="79">
        <f t="shared" si="6"/>
        <v>-122500</v>
      </c>
      <c r="P48" s="80">
        <f t="shared" si="7"/>
        <v>-0.17818181818181819</v>
      </c>
      <c r="Q48" s="77">
        <f>Q21-Q47</f>
        <v>695000</v>
      </c>
      <c r="R48" s="77">
        <f>R21-R47</f>
        <v>572500</v>
      </c>
      <c r="S48" s="79">
        <f t="shared" si="9"/>
        <v>-122500</v>
      </c>
      <c r="T48" s="82">
        <f t="shared" si="10"/>
        <v>-0.17625899280575538</v>
      </c>
      <c r="U48" s="77">
        <f>U21-U47</f>
        <v>695000</v>
      </c>
      <c r="V48" s="77">
        <f>V21-V47</f>
        <v>572500</v>
      </c>
      <c r="W48" s="79">
        <f t="shared" si="11"/>
        <v>-122500</v>
      </c>
      <c r="X48" s="80">
        <f t="shared" si="12"/>
        <v>-0.17625899280575538</v>
      </c>
      <c r="Y48" s="4"/>
    </row>
    <row r="49" spans="1:26" ht="17" thickTop="1" thickBot="1" x14ac:dyDescent="0.25">
      <c r="A49" s="83" t="s">
        <v>30</v>
      </c>
      <c r="B49" s="84"/>
      <c r="C49" s="84"/>
      <c r="D49" s="85"/>
      <c r="E49" s="70">
        <f>E48*0.25</f>
        <v>693125</v>
      </c>
      <c r="F49" s="70">
        <f>F48*0.25</f>
        <v>570625</v>
      </c>
      <c r="G49" s="86">
        <f t="shared" si="0"/>
        <v>-122500</v>
      </c>
      <c r="H49" s="87">
        <f t="shared" si="1"/>
        <v>-0.17673579801623085</v>
      </c>
      <c r="I49" s="88"/>
      <c r="J49" s="88"/>
      <c r="K49" s="89"/>
      <c r="L49" s="90"/>
      <c r="M49" s="88"/>
      <c r="N49" s="88"/>
      <c r="O49" s="89"/>
      <c r="P49" s="90"/>
      <c r="Q49" s="88"/>
      <c r="R49" s="88"/>
      <c r="S49" s="89"/>
      <c r="T49" s="90"/>
      <c r="U49" s="88"/>
      <c r="V49" s="88"/>
      <c r="W49" s="89"/>
      <c r="X49" s="90"/>
      <c r="Y49" s="21"/>
      <c r="Z49" s="22"/>
    </row>
    <row r="50" spans="1:26" ht="17" thickTop="1" thickBot="1" x14ac:dyDescent="0.25">
      <c r="A50" s="91" t="s">
        <v>31</v>
      </c>
      <c r="B50" s="92"/>
      <c r="C50" s="92"/>
      <c r="D50" s="93"/>
      <c r="E50" s="70">
        <f>E48-E49</f>
        <v>2079375</v>
      </c>
      <c r="F50" s="70">
        <f>F48-F49</f>
        <v>1711875</v>
      </c>
      <c r="G50" s="94">
        <f t="shared" si="0"/>
        <v>-367500</v>
      </c>
      <c r="H50" s="95">
        <f t="shared" si="1"/>
        <v>-0.17673579801623085</v>
      </c>
      <c r="I50" s="96"/>
      <c r="J50" s="96"/>
      <c r="K50" s="96"/>
      <c r="L50" s="97"/>
      <c r="M50" s="96"/>
      <c r="N50" s="96"/>
      <c r="O50" s="98"/>
      <c r="P50" s="99"/>
      <c r="Q50" s="96"/>
      <c r="R50" s="96"/>
      <c r="S50" s="98"/>
      <c r="T50" s="97"/>
      <c r="U50" s="96"/>
      <c r="V50" s="96"/>
      <c r="W50" s="98"/>
      <c r="X50" s="99"/>
      <c r="Y50" s="21"/>
      <c r="Z50" s="22"/>
    </row>
    <row r="51" spans="1:26" ht="16" thickTop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6" x14ac:dyDescent="0.2">
      <c r="A52" s="1"/>
    </row>
  </sheetData>
  <mergeCells count="61">
    <mergeCell ref="A50:D50"/>
    <mergeCell ref="A44:C44"/>
    <mergeCell ref="A45:C45"/>
    <mergeCell ref="A46:C46"/>
    <mergeCell ref="A47:D47"/>
    <mergeCell ref="A48:D48"/>
    <mergeCell ref="A49:D49"/>
    <mergeCell ref="A42:C42"/>
    <mergeCell ref="A43:C43"/>
    <mergeCell ref="A36:D36"/>
    <mergeCell ref="A37:B37"/>
    <mergeCell ref="C37:D37"/>
    <mergeCell ref="A38:B38"/>
    <mergeCell ref="C38:D38"/>
    <mergeCell ref="A39:B39"/>
    <mergeCell ref="C39:D39"/>
    <mergeCell ref="A34:D34"/>
    <mergeCell ref="A35:B35"/>
    <mergeCell ref="C35:D35"/>
    <mergeCell ref="A40:D40"/>
    <mergeCell ref="A41:C41"/>
    <mergeCell ref="A30:B30"/>
    <mergeCell ref="C30:D30"/>
    <mergeCell ref="A31:B31"/>
    <mergeCell ref="C31:D31"/>
    <mergeCell ref="A33:B33"/>
    <mergeCell ref="C33:D33"/>
    <mergeCell ref="A32:B32"/>
    <mergeCell ref="C32:D32"/>
    <mergeCell ref="A27:B27"/>
    <mergeCell ref="C27:D27"/>
    <mergeCell ref="A28:B28"/>
    <mergeCell ref="C28:D28"/>
    <mergeCell ref="A29:B29"/>
    <mergeCell ref="C29:D29"/>
    <mergeCell ref="B11:D11"/>
    <mergeCell ref="A7:X7"/>
    <mergeCell ref="B18:D18"/>
    <mergeCell ref="B15:D15"/>
    <mergeCell ref="B17:D17"/>
    <mergeCell ref="B16:D16"/>
    <mergeCell ref="B12:D12"/>
    <mergeCell ref="B13:D13"/>
    <mergeCell ref="B14:D14"/>
    <mergeCell ref="A5:X5"/>
    <mergeCell ref="A6:X6"/>
    <mergeCell ref="A8:D8"/>
    <mergeCell ref="A9:D9"/>
    <mergeCell ref="B10:D10"/>
    <mergeCell ref="B19:D19"/>
    <mergeCell ref="A20:B20"/>
    <mergeCell ref="C20:D20"/>
    <mergeCell ref="A21:D21"/>
    <mergeCell ref="A22:D22"/>
    <mergeCell ref="A26:B26"/>
    <mergeCell ref="C26:D26"/>
    <mergeCell ref="A23:D23"/>
    <mergeCell ref="A24:B24"/>
    <mergeCell ref="C24:D24"/>
    <mergeCell ref="A25:B25"/>
    <mergeCell ref="C25:D2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27"/>
  <sheetViews>
    <sheetView topLeftCell="B1" workbookViewId="0">
      <selection activeCell="K3" sqref="K3"/>
    </sheetView>
  </sheetViews>
  <sheetFormatPr baseColWidth="10" defaultColWidth="8.83203125" defaultRowHeight="15" x14ac:dyDescent="0.2"/>
  <cols>
    <col min="1" max="1" width="5.33203125" customWidth="1"/>
    <col min="2" max="2" width="1.6640625" customWidth="1"/>
    <col min="4" max="4" width="4.6640625" customWidth="1"/>
    <col min="5" max="5" width="11.5" customWidth="1"/>
    <col min="6" max="6" width="10.5" customWidth="1"/>
    <col min="7" max="7" width="13.5" customWidth="1"/>
    <col min="8" max="8" width="7.5" customWidth="1"/>
    <col min="9" max="9" width="11.5" customWidth="1"/>
    <col min="10" max="10" width="12.6640625" customWidth="1"/>
    <col min="11" max="11" width="12.1640625" customWidth="1"/>
    <col min="12" max="12" width="6" customWidth="1"/>
    <col min="13" max="13" width="11.5" customWidth="1"/>
    <col min="14" max="14" width="11.6640625" customWidth="1"/>
    <col min="15" max="15" width="9.1640625" customWidth="1"/>
    <col min="16" max="16" width="6.6640625" customWidth="1"/>
    <col min="17" max="17" width="11.33203125" customWidth="1"/>
    <col min="18" max="18" width="12" customWidth="1"/>
    <col min="20" max="20" width="5.5" customWidth="1"/>
    <col min="21" max="21" width="11.33203125" customWidth="1"/>
    <col min="22" max="22" width="12.1640625" customWidth="1"/>
    <col min="24" max="24" width="7.1640625" customWidth="1"/>
  </cols>
  <sheetData>
    <row r="2" spans="1:24" ht="58" x14ac:dyDescent="0.65">
      <c r="B2" s="100" t="s">
        <v>64</v>
      </c>
      <c r="N2" s="23"/>
    </row>
    <row r="3" spans="1:24" ht="47" x14ac:dyDescent="0.55000000000000004">
      <c r="B3" s="101" t="s">
        <v>61</v>
      </c>
      <c r="N3" s="23"/>
    </row>
    <row r="4" spans="1:24" ht="47" x14ac:dyDescent="0.55000000000000004">
      <c r="B4" s="101" t="s">
        <v>66</v>
      </c>
      <c r="N4" s="23"/>
    </row>
    <row r="5" spans="1:24" ht="16" thickBot="1" x14ac:dyDescent="0.25"/>
    <row r="6" spans="1:24" ht="16" thickBot="1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6"/>
    </row>
    <row r="7" spans="1:24" ht="16" thickBot="1" x14ac:dyDescent="0.25">
      <c r="A7" s="24" t="s">
        <v>62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</row>
    <row r="8" spans="1:24" ht="16" thickBot="1" x14ac:dyDescent="0.25">
      <c r="A8" s="24" t="s">
        <v>63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8"/>
    </row>
    <row r="9" spans="1:24" ht="16" thickBot="1" x14ac:dyDescent="0.25">
      <c r="A9" s="43"/>
      <c r="B9" s="44"/>
      <c r="C9" s="44"/>
      <c r="D9" s="44"/>
      <c r="E9" s="5" t="s">
        <v>0</v>
      </c>
      <c r="F9" s="6" t="s">
        <v>33</v>
      </c>
      <c r="G9" s="7" t="s">
        <v>35</v>
      </c>
      <c r="H9" s="8" t="s">
        <v>34</v>
      </c>
      <c r="I9" s="6" t="s">
        <v>1</v>
      </c>
      <c r="J9" s="6" t="s">
        <v>33</v>
      </c>
      <c r="K9" s="9" t="s">
        <v>32</v>
      </c>
      <c r="L9" s="9" t="s">
        <v>34</v>
      </c>
      <c r="M9" s="6" t="s">
        <v>2</v>
      </c>
      <c r="N9" s="6" t="s">
        <v>33</v>
      </c>
      <c r="O9" s="9" t="s">
        <v>35</v>
      </c>
      <c r="P9" s="9" t="s">
        <v>34</v>
      </c>
      <c r="Q9" s="6" t="s">
        <v>3</v>
      </c>
      <c r="R9" s="6" t="s">
        <v>33</v>
      </c>
      <c r="S9" s="9" t="s">
        <v>35</v>
      </c>
      <c r="T9" s="9" t="s">
        <v>34</v>
      </c>
      <c r="U9" s="6" t="s">
        <v>4</v>
      </c>
      <c r="V9" s="6" t="s">
        <v>33</v>
      </c>
      <c r="W9" s="9" t="s">
        <v>35</v>
      </c>
      <c r="X9" s="9" t="s">
        <v>34</v>
      </c>
    </row>
    <row r="10" spans="1:24" ht="16" thickBot="1" x14ac:dyDescent="0.25">
      <c r="A10" s="29" t="s">
        <v>7</v>
      </c>
      <c r="B10" s="30"/>
      <c r="C10" s="30"/>
      <c r="D10" s="31"/>
      <c r="E10" s="10"/>
      <c r="F10" s="10"/>
      <c r="G10" s="11"/>
      <c r="H10" s="12"/>
      <c r="I10" s="10"/>
      <c r="J10" s="10"/>
      <c r="K10" s="11"/>
      <c r="L10" s="12"/>
      <c r="M10" s="10"/>
      <c r="N10" s="10"/>
      <c r="O10" s="11"/>
      <c r="P10" s="12"/>
      <c r="Q10" s="10"/>
      <c r="R10" s="10"/>
      <c r="S10" s="11"/>
      <c r="T10" s="12"/>
      <c r="U10" s="10"/>
      <c r="V10" s="10"/>
      <c r="W10" s="11"/>
      <c r="X10" s="12"/>
    </row>
    <row r="11" spans="1:24" ht="15.75" customHeight="1" thickBot="1" x14ac:dyDescent="0.25">
      <c r="A11" s="29" t="s">
        <v>8</v>
      </c>
      <c r="B11" s="30"/>
      <c r="C11" s="30"/>
      <c r="D11" s="31"/>
      <c r="E11" s="10"/>
      <c r="F11" s="10"/>
      <c r="G11" s="11"/>
      <c r="H11" s="12"/>
      <c r="I11" s="10"/>
      <c r="J11" s="10"/>
      <c r="K11" s="11"/>
      <c r="L11" s="12"/>
      <c r="M11" s="10"/>
      <c r="N11" s="10"/>
      <c r="O11" s="11"/>
      <c r="P11" s="12"/>
      <c r="Q11" s="10"/>
      <c r="R11" s="10"/>
      <c r="S11" s="11"/>
      <c r="T11" s="12"/>
      <c r="U11" s="10"/>
      <c r="V11" s="10"/>
      <c r="W11" s="11"/>
      <c r="X11" s="12"/>
    </row>
    <row r="12" spans="1:24" ht="16" thickBot="1" x14ac:dyDescent="0.25">
      <c r="A12" s="39"/>
      <c r="B12" s="42"/>
      <c r="C12" s="39" t="s">
        <v>36</v>
      </c>
      <c r="D12" s="40"/>
      <c r="E12" s="10">
        <v>200000</v>
      </c>
      <c r="F12" s="10">
        <f>J12+N12+R12+V12</f>
        <v>200000</v>
      </c>
      <c r="G12" s="11">
        <f t="shared" ref="G12:G27" si="0">F12-E12</f>
        <v>0</v>
      </c>
      <c r="H12" s="12">
        <f t="shared" ref="H12:H27" si="1">G12/E12</f>
        <v>0</v>
      </c>
      <c r="I12" s="10">
        <f t="shared" ref="I12:I26" si="2">E12/4</f>
        <v>50000</v>
      </c>
      <c r="J12" s="10">
        <v>50000</v>
      </c>
      <c r="K12" s="11">
        <f t="shared" ref="K12:K27" si="3">J12-I12</f>
        <v>0</v>
      </c>
      <c r="L12" s="12">
        <f t="shared" ref="L12:L27" si="4">K12/I12</f>
        <v>0</v>
      </c>
      <c r="M12" s="10">
        <f t="shared" ref="M12:M26" si="5">E12/4</f>
        <v>50000</v>
      </c>
      <c r="N12" s="10">
        <v>50000</v>
      </c>
      <c r="O12" s="11">
        <f t="shared" ref="O12:O27" si="6">N12-M12</f>
        <v>0</v>
      </c>
      <c r="P12" s="12">
        <f t="shared" ref="P12:P27" si="7">O12/M12</f>
        <v>0</v>
      </c>
      <c r="Q12" s="10">
        <f t="shared" ref="Q12:Q26" si="8">E12/4</f>
        <v>50000</v>
      </c>
      <c r="R12" s="10">
        <v>50000</v>
      </c>
      <c r="S12" s="11">
        <f t="shared" ref="S12:S27" si="9">R12-Q12</f>
        <v>0</v>
      </c>
      <c r="T12" s="12">
        <f t="shared" ref="T12:T27" si="10">S12/Q12</f>
        <v>0</v>
      </c>
      <c r="U12" s="10">
        <f t="shared" ref="U12:U18" si="11">E12/4</f>
        <v>50000</v>
      </c>
      <c r="V12" s="10">
        <v>50000</v>
      </c>
      <c r="W12" s="11">
        <f t="shared" ref="W12:W27" si="12">V12-U12</f>
        <v>0</v>
      </c>
      <c r="X12" s="12">
        <f t="shared" ref="X12:X27" si="13">W12/U12</f>
        <v>0</v>
      </c>
    </row>
    <row r="13" spans="1:24" ht="16" thickBot="1" x14ac:dyDescent="0.25">
      <c r="A13" s="32"/>
      <c r="B13" s="33"/>
      <c r="C13" s="32" t="s">
        <v>9</v>
      </c>
      <c r="D13" s="41"/>
      <c r="E13" s="10">
        <v>50000</v>
      </c>
      <c r="F13" s="10">
        <f t="shared" ref="F13:F20" si="14">J13+N13+R13+V13</f>
        <v>50000</v>
      </c>
      <c r="G13" s="11">
        <f t="shared" si="0"/>
        <v>0</v>
      </c>
      <c r="H13" s="12">
        <f t="shared" si="1"/>
        <v>0</v>
      </c>
      <c r="I13" s="10">
        <f t="shared" si="2"/>
        <v>12500</v>
      </c>
      <c r="J13" s="10">
        <v>12500</v>
      </c>
      <c r="K13" s="11">
        <f t="shared" si="3"/>
        <v>0</v>
      </c>
      <c r="L13" s="12">
        <f t="shared" si="4"/>
        <v>0</v>
      </c>
      <c r="M13" s="10">
        <f t="shared" si="5"/>
        <v>12500</v>
      </c>
      <c r="N13" s="10">
        <v>12500</v>
      </c>
      <c r="O13" s="11">
        <f t="shared" si="6"/>
        <v>0</v>
      </c>
      <c r="P13" s="12">
        <f t="shared" si="7"/>
        <v>0</v>
      </c>
      <c r="Q13" s="10">
        <f t="shared" si="8"/>
        <v>12500</v>
      </c>
      <c r="R13" s="10">
        <v>12500</v>
      </c>
      <c r="S13" s="11">
        <f t="shared" si="9"/>
        <v>0</v>
      </c>
      <c r="T13" s="12">
        <f t="shared" si="10"/>
        <v>0</v>
      </c>
      <c r="U13" s="10">
        <f t="shared" si="11"/>
        <v>12500</v>
      </c>
      <c r="V13" s="10">
        <v>12500</v>
      </c>
      <c r="W13" s="11">
        <f t="shared" si="12"/>
        <v>0</v>
      </c>
      <c r="X13" s="12">
        <f t="shared" si="13"/>
        <v>0</v>
      </c>
    </row>
    <row r="14" spans="1:24" ht="15.75" customHeight="1" thickBot="1" x14ac:dyDescent="0.25">
      <c r="A14" s="32"/>
      <c r="B14" s="33"/>
      <c r="C14" s="32" t="s">
        <v>10</v>
      </c>
      <c r="D14" s="41"/>
      <c r="E14" s="10">
        <v>6000</v>
      </c>
      <c r="F14" s="10">
        <f t="shared" si="14"/>
        <v>6000</v>
      </c>
      <c r="G14" s="11">
        <f t="shared" si="0"/>
        <v>0</v>
      </c>
      <c r="H14" s="12">
        <f t="shared" si="1"/>
        <v>0</v>
      </c>
      <c r="I14" s="10">
        <f t="shared" si="2"/>
        <v>1500</v>
      </c>
      <c r="J14" s="10">
        <v>1500</v>
      </c>
      <c r="K14" s="11">
        <f t="shared" si="3"/>
        <v>0</v>
      </c>
      <c r="L14" s="12">
        <f t="shared" si="4"/>
        <v>0</v>
      </c>
      <c r="M14" s="10">
        <f t="shared" si="5"/>
        <v>1500</v>
      </c>
      <c r="N14" s="10">
        <v>1500</v>
      </c>
      <c r="O14" s="11">
        <f t="shared" si="6"/>
        <v>0</v>
      </c>
      <c r="P14" s="12">
        <f t="shared" si="7"/>
        <v>0</v>
      </c>
      <c r="Q14" s="10">
        <f t="shared" si="8"/>
        <v>1500</v>
      </c>
      <c r="R14" s="10">
        <v>1500</v>
      </c>
      <c r="S14" s="11">
        <f t="shared" si="9"/>
        <v>0</v>
      </c>
      <c r="T14" s="12">
        <f t="shared" si="10"/>
        <v>0</v>
      </c>
      <c r="U14" s="10">
        <f t="shared" si="11"/>
        <v>1500</v>
      </c>
      <c r="V14" s="10">
        <v>1500</v>
      </c>
      <c r="W14" s="11">
        <f t="shared" si="12"/>
        <v>0</v>
      </c>
      <c r="X14" s="12">
        <f t="shared" si="13"/>
        <v>0</v>
      </c>
    </row>
    <row r="15" spans="1:24" ht="15.75" customHeight="1" thickBot="1" x14ac:dyDescent="0.25">
      <c r="A15" s="32"/>
      <c r="B15" s="33"/>
      <c r="C15" s="32" t="s">
        <v>11</v>
      </c>
      <c r="D15" s="41"/>
      <c r="E15" s="10">
        <v>5000</v>
      </c>
      <c r="F15" s="10">
        <f t="shared" si="14"/>
        <v>5000</v>
      </c>
      <c r="G15" s="11">
        <f t="shared" si="0"/>
        <v>0</v>
      </c>
      <c r="H15" s="12">
        <f t="shared" si="1"/>
        <v>0</v>
      </c>
      <c r="I15" s="10">
        <f t="shared" si="2"/>
        <v>1250</v>
      </c>
      <c r="J15" s="10">
        <v>1250</v>
      </c>
      <c r="K15" s="11">
        <f t="shared" si="3"/>
        <v>0</v>
      </c>
      <c r="L15" s="12">
        <f t="shared" si="4"/>
        <v>0</v>
      </c>
      <c r="M15" s="10">
        <f t="shared" si="5"/>
        <v>1250</v>
      </c>
      <c r="N15" s="10">
        <v>1250</v>
      </c>
      <c r="O15" s="11">
        <f t="shared" si="6"/>
        <v>0</v>
      </c>
      <c r="P15" s="12">
        <f t="shared" si="7"/>
        <v>0</v>
      </c>
      <c r="Q15" s="10">
        <f t="shared" si="8"/>
        <v>1250</v>
      </c>
      <c r="R15" s="10">
        <v>1250</v>
      </c>
      <c r="S15" s="11">
        <f t="shared" si="9"/>
        <v>0</v>
      </c>
      <c r="T15" s="12">
        <f t="shared" si="10"/>
        <v>0</v>
      </c>
      <c r="U15" s="10">
        <f t="shared" si="11"/>
        <v>1250</v>
      </c>
      <c r="V15" s="10">
        <v>1250</v>
      </c>
      <c r="W15" s="11">
        <f t="shared" si="12"/>
        <v>0</v>
      </c>
      <c r="X15" s="12">
        <f t="shared" si="13"/>
        <v>0</v>
      </c>
    </row>
    <row r="16" spans="1:24" ht="15.75" customHeight="1" thickBot="1" x14ac:dyDescent="0.25">
      <c r="A16" s="32"/>
      <c r="B16" s="33"/>
      <c r="C16" s="32" t="s">
        <v>12</v>
      </c>
      <c r="D16" s="41"/>
      <c r="E16" s="10">
        <v>4000</v>
      </c>
      <c r="F16" s="10">
        <f t="shared" si="14"/>
        <v>4000</v>
      </c>
      <c r="G16" s="11">
        <f t="shared" si="0"/>
        <v>0</v>
      </c>
      <c r="H16" s="12">
        <f t="shared" si="1"/>
        <v>0</v>
      </c>
      <c r="I16" s="10">
        <f t="shared" si="2"/>
        <v>1000</v>
      </c>
      <c r="J16" s="10">
        <v>1000</v>
      </c>
      <c r="K16" s="11">
        <f t="shared" si="3"/>
        <v>0</v>
      </c>
      <c r="L16" s="12">
        <f t="shared" si="4"/>
        <v>0</v>
      </c>
      <c r="M16" s="10">
        <f t="shared" si="5"/>
        <v>1000</v>
      </c>
      <c r="N16" s="10">
        <v>1000</v>
      </c>
      <c r="O16" s="11">
        <f t="shared" si="6"/>
        <v>0</v>
      </c>
      <c r="P16" s="12">
        <f t="shared" si="7"/>
        <v>0</v>
      </c>
      <c r="Q16" s="10">
        <f t="shared" si="8"/>
        <v>1000</v>
      </c>
      <c r="R16" s="10">
        <v>1000</v>
      </c>
      <c r="S16" s="11">
        <f t="shared" si="9"/>
        <v>0</v>
      </c>
      <c r="T16" s="12">
        <f t="shared" si="10"/>
        <v>0</v>
      </c>
      <c r="U16" s="10">
        <f t="shared" si="11"/>
        <v>1000</v>
      </c>
      <c r="V16" s="10">
        <v>1000</v>
      </c>
      <c r="W16" s="11">
        <f t="shared" si="12"/>
        <v>0</v>
      </c>
      <c r="X16" s="12">
        <f t="shared" si="13"/>
        <v>0</v>
      </c>
    </row>
    <row r="17" spans="1:24" ht="15.75" customHeight="1" thickBot="1" x14ac:dyDescent="0.25">
      <c r="A17" s="32"/>
      <c r="B17" s="33"/>
      <c r="C17" s="32" t="s">
        <v>13</v>
      </c>
      <c r="D17" s="41"/>
      <c r="E17" s="10">
        <v>5000</v>
      </c>
      <c r="F17" s="10">
        <f t="shared" si="14"/>
        <v>5000</v>
      </c>
      <c r="G17" s="11">
        <f t="shared" si="0"/>
        <v>0</v>
      </c>
      <c r="H17" s="12">
        <f t="shared" si="1"/>
        <v>0</v>
      </c>
      <c r="I17" s="10">
        <f t="shared" si="2"/>
        <v>1250</v>
      </c>
      <c r="J17" s="10">
        <v>1250</v>
      </c>
      <c r="K17" s="11">
        <f t="shared" si="3"/>
        <v>0</v>
      </c>
      <c r="L17" s="12">
        <f t="shared" si="4"/>
        <v>0</v>
      </c>
      <c r="M17" s="10">
        <f t="shared" si="5"/>
        <v>1250</v>
      </c>
      <c r="N17" s="10">
        <v>1250</v>
      </c>
      <c r="O17" s="11">
        <f t="shared" si="6"/>
        <v>0</v>
      </c>
      <c r="P17" s="12">
        <f t="shared" si="7"/>
        <v>0</v>
      </c>
      <c r="Q17" s="10">
        <f t="shared" si="8"/>
        <v>1250</v>
      </c>
      <c r="R17" s="10">
        <v>1250</v>
      </c>
      <c r="S17" s="11">
        <f t="shared" si="9"/>
        <v>0</v>
      </c>
      <c r="T17" s="12">
        <f t="shared" si="10"/>
        <v>0</v>
      </c>
      <c r="U17" s="10">
        <f t="shared" si="11"/>
        <v>1250</v>
      </c>
      <c r="V17" s="10">
        <v>1250</v>
      </c>
      <c r="W17" s="11">
        <f t="shared" si="12"/>
        <v>0</v>
      </c>
      <c r="X17" s="12">
        <f t="shared" si="13"/>
        <v>0</v>
      </c>
    </row>
    <row r="18" spans="1:24" ht="16" thickBot="1" x14ac:dyDescent="0.25">
      <c r="A18" s="32"/>
      <c r="B18" s="33"/>
      <c r="C18" s="32" t="s">
        <v>14</v>
      </c>
      <c r="D18" s="41"/>
      <c r="E18" s="10">
        <v>100000</v>
      </c>
      <c r="F18" s="10">
        <f t="shared" si="14"/>
        <v>100000</v>
      </c>
      <c r="G18" s="11">
        <f t="shared" si="0"/>
        <v>0</v>
      </c>
      <c r="H18" s="12">
        <f t="shared" si="1"/>
        <v>0</v>
      </c>
      <c r="I18" s="10">
        <f t="shared" si="2"/>
        <v>25000</v>
      </c>
      <c r="J18" s="10">
        <v>25000</v>
      </c>
      <c r="K18" s="11">
        <f t="shared" si="3"/>
        <v>0</v>
      </c>
      <c r="L18" s="12">
        <f t="shared" si="4"/>
        <v>0</v>
      </c>
      <c r="M18" s="10">
        <f t="shared" si="5"/>
        <v>25000</v>
      </c>
      <c r="N18" s="10">
        <v>25000</v>
      </c>
      <c r="O18" s="11">
        <f t="shared" si="6"/>
        <v>0</v>
      </c>
      <c r="P18" s="12">
        <f t="shared" si="7"/>
        <v>0</v>
      </c>
      <c r="Q18" s="10">
        <f t="shared" si="8"/>
        <v>25000</v>
      </c>
      <c r="R18" s="10">
        <v>25000</v>
      </c>
      <c r="S18" s="11">
        <f t="shared" si="9"/>
        <v>0</v>
      </c>
      <c r="T18" s="12">
        <f t="shared" si="10"/>
        <v>0</v>
      </c>
      <c r="U18" s="10">
        <f t="shared" si="11"/>
        <v>25000</v>
      </c>
      <c r="V18" s="10">
        <v>25000</v>
      </c>
      <c r="W18" s="11">
        <f t="shared" si="12"/>
        <v>0</v>
      </c>
      <c r="X18" s="12">
        <f t="shared" si="13"/>
        <v>0</v>
      </c>
    </row>
    <row r="19" spans="1:24" ht="15.75" customHeight="1" thickBot="1" x14ac:dyDescent="0.25">
      <c r="A19" s="32"/>
      <c r="B19" s="33"/>
      <c r="C19" s="32" t="s">
        <v>47</v>
      </c>
      <c r="D19" s="41"/>
      <c r="E19" s="10">
        <v>100000</v>
      </c>
      <c r="F19" s="10">
        <f t="shared" si="14"/>
        <v>100000</v>
      </c>
      <c r="G19" s="11">
        <f t="shared" si="0"/>
        <v>0</v>
      </c>
      <c r="H19" s="12">
        <f t="shared" si="1"/>
        <v>0</v>
      </c>
      <c r="I19" s="10">
        <v>25000</v>
      </c>
      <c r="J19" s="10">
        <v>25000</v>
      </c>
      <c r="K19" s="11">
        <f t="shared" si="3"/>
        <v>0</v>
      </c>
      <c r="L19" s="12">
        <f t="shared" si="4"/>
        <v>0</v>
      </c>
      <c r="M19" s="10">
        <v>25000</v>
      </c>
      <c r="N19" s="10">
        <v>25000</v>
      </c>
      <c r="O19" s="11">
        <f t="shared" si="6"/>
        <v>0</v>
      </c>
      <c r="P19" s="12">
        <f t="shared" si="7"/>
        <v>0</v>
      </c>
      <c r="Q19" s="10">
        <v>25000</v>
      </c>
      <c r="R19" s="10">
        <v>25000</v>
      </c>
      <c r="S19" s="11">
        <f t="shared" si="9"/>
        <v>0</v>
      </c>
      <c r="T19" s="12">
        <f t="shared" si="10"/>
        <v>0</v>
      </c>
      <c r="U19" s="10">
        <v>25000</v>
      </c>
      <c r="V19" s="10">
        <v>25000</v>
      </c>
      <c r="W19" s="11">
        <f t="shared" si="12"/>
        <v>0</v>
      </c>
      <c r="X19" s="12">
        <f t="shared" si="13"/>
        <v>0</v>
      </c>
    </row>
    <row r="20" spans="1:24" ht="16" thickBot="1" x14ac:dyDescent="0.25">
      <c r="A20" s="32"/>
      <c r="B20" s="33"/>
      <c r="C20" s="37" t="s">
        <v>15</v>
      </c>
      <c r="D20" s="38"/>
      <c r="E20" s="10">
        <f>E25*0.05</f>
        <v>40000</v>
      </c>
      <c r="F20" s="10">
        <f t="shared" si="14"/>
        <v>40000</v>
      </c>
      <c r="G20" s="11">
        <f t="shared" si="0"/>
        <v>0</v>
      </c>
      <c r="H20" s="12">
        <f t="shared" si="1"/>
        <v>0</v>
      </c>
      <c r="I20" s="10">
        <f t="shared" si="2"/>
        <v>10000</v>
      </c>
      <c r="J20" s="10">
        <v>10000</v>
      </c>
      <c r="K20" s="11">
        <f t="shared" si="3"/>
        <v>0</v>
      </c>
      <c r="L20" s="12">
        <f t="shared" si="4"/>
        <v>0</v>
      </c>
      <c r="M20" s="10">
        <f t="shared" si="5"/>
        <v>10000</v>
      </c>
      <c r="N20" s="10">
        <v>10000</v>
      </c>
      <c r="O20" s="11">
        <f t="shared" si="6"/>
        <v>0</v>
      </c>
      <c r="P20" s="12">
        <f t="shared" si="7"/>
        <v>0</v>
      </c>
      <c r="Q20" s="10">
        <f t="shared" si="8"/>
        <v>10000</v>
      </c>
      <c r="R20" s="10">
        <v>10000</v>
      </c>
      <c r="S20" s="11">
        <f t="shared" si="9"/>
        <v>0</v>
      </c>
      <c r="T20" s="12">
        <f t="shared" si="10"/>
        <v>0</v>
      </c>
      <c r="U20" s="10">
        <f>E20/4</f>
        <v>10000</v>
      </c>
      <c r="V20" s="10">
        <v>10000</v>
      </c>
      <c r="W20" s="11">
        <f t="shared" si="12"/>
        <v>0</v>
      </c>
      <c r="X20" s="12">
        <f t="shared" si="13"/>
        <v>0</v>
      </c>
    </row>
    <row r="21" spans="1:24" ht="15.75" customHeight="1" thickBot="1" x14ac:dyDescent="0.25">
      <c r="A21" s="29" t="s">
        <v>16</v>
      </c>
      <c r="B21" s="30"/>
      <c r="C21" s="30"/>
      <c r="D21" s="31"/>
      <c r="E21" s="10"/>
      <c r="F21" s="10"/>
      <c r="G21" s="11"/>
      <c r="H21" s="12"/>
      <c r="I21" s="10"/>
      <c r="J21" s="10"/>
      <c r="K21" s="11"/>
      <c r="L21" s="12"/>
      <c r="M21" s="10"/>
      <c r="N21" s="10"/>
      <c r="O21" s="11"/>
      <c r="P21" s="12"/>
      <c r="Q21" s="10"/>
      <c r="R21" s="10"/>
      <c r="S21" s="11"/>
      <c r="T21" s="12"/>
      <c r="U21" s="10"/>
      <c r="V21" s="10"/>
      <c r="W21" s="11">
        <f t="shared" ref="W21:W22" si="15">V21-U21</f>
        <v>0</v>
      </c>
      <c r="X21" s="12"/>
    </row>
    <row r="22" spans="1:24" ht="15.75" customHeight="1" thickBot="1" x14ac:dyDescent="0.25">
      <c r="A22" s="32"/>
      <c r="B22" s="33"/>
      <c r="C22" s="29" t="s">
        <v>17</v>
      </c>
      <c r="D22" s="31"/>
      <c r="E22" s="10">
        <v>1000000</v>
      </c>
      <c r="F22" s="10">
        <f>J22+N22+R22+V22</f>
        <v>1055000</v>
      </c>
      <c r="G22" s="11">
        <f t="shared" ref="G22" si="16">F22-E22</f>
        <v>55000</v>
      </c>
      <c r="H22" s="12">
        <f t="shared" ref="H22" si="17">G22/E22</f>
        <v>5.5E-2</v>
      </c>
      <c r="I22" s="10">
        <f t="shared" ref="I22" si="18">E22/4</f>
        <v>250000</v>
      </c>
      <c r="J22" s="10">
        <v>260000</v>
      </c>
      <c r="K22" s="11">
        <f t="shared" ref="K22" si="19">J22-I22</f>
        <v>10000</v>
      </c>
      <c r="L22" s="12">
        <f t="shared" ref="L22" si="20">K22/I22</f>
        <v>0.04</v>
      </c>
      <c r="M22" s="10">
        <f t="shared" ref="M22" si="21">E22/4</f>
        <v>250000</v>
      </c>
      <c r="N22" s="10">
        <v>270000</v>
      </c>
      <c r="O22" s="11">
        <f t="shared" ref="O22" si="22">N22-M22</f>
        <v>20000</v>
      </c>
      <c r="P22" s="12">
        <f t="shared" ref="P22" si="23">O22/M22</f>
        <v>0.08</v>
      </c>
      <c r="Q22" s="10">
        <f t="shared" ref="Q22" si="24">E22/4</f>
        <v>250000</v>
      </c>
      <c r="R22" s="10">
        <v>275000</v>
      </c>
      <c r="S22" s="11">
        <f t="shared" ref="S22" si="25">R22-Q22</f>
        <v>25000</v>
      </c>
      <c r="T22" s="12">
        <f t="shared" ref="T22" si="26">S22/Q22</f>
        <v>0.1</v>
      </c>
      <c r="U22" s="10">
        <f>E22/4</f>
        <v>250000</v>
      </c>
      <c r="V22" s="10">
        <v>250000</v>
      </c>
      <c r="W22" s="11">
        <f t="shared" si="15"/>
        <v>0</v>
      </c>
      <c r="X22" s="12">
        <f t="shared" ref="X22" si="27">W22/U22</f>
        <v>0</v>
      </c>
    </row>
    <row r="23" spans="1:24" ht="15.75" customHeight="1" thickBot="1" x14ac:dyDescent="0.25">
      <c r="A23" s="29" t="s">
        <v>18</v>
      </c>
      <c r="B23" s="30"/>
      <c r="C23" s="30"/>
      <c r="D23" s="31"/>
      <c r="E23" s="10"/>
      <c r="F23" s="10"/>
      <c r="G23" s="11"/>
      <c r="H23" s="12"/>
      <c r="I23" s="10"/>
      <c r="J23" s="10"/>
      <c r="K23" s="11"/>
      <c r="L23" s="12"/>
      <c r="M23" s="10"/>
      <c r="N23" s="10"/>
      <c r="O23" s="11"/>
      <c r="P23" s="12"/>
      <c r="Q23" s="10"/>
      <c r="R23" s="10"/>
      <c r="S23" s="11"/>
      <c r="T23" s="12"/>
      <c r="U23" s="10"/>
      <c r="V23" s="10"/>
      <c r="W23" s="11"/>
      <c r="X23" s="12"/>
    </row>
    <row r="24" spans="1:24" ht="15.75" customHeight="1" thickBot="1" x14ac:dyDescent="0.25">
      <c r="A24" s="39"/>
      <c r="B24" s="40"/>
      <c r="C24" s="39" t="s">
        <v>19</v>
      </c>
      <c r="D24" s="40"/>
      <c r="E24" s="10">
        <f>E25*0.09</f>
        <v>72000</v>
      </c>
      <c r="F24" s="10">
        <f>J24+N24+R24+V24</f>
        <v>72000</v>
      </c>
      <c r="G24" s="11">
        <f t="shared" si="0"/>
        <v>0</v>
      </c>
      <c r="H24" s="12">
        <f t="shared" si="1"/>
        <v>0</v>
      </c>
      <c r="I24" s="10">
        <f t="shared" si="2"/>
        <v>18000</v>
      </c>
      <c r="J24" s="10">
        <v>18000</v>
      </c>
      <c r="K24" s="11">
        <f t="shared" si="3"/>
        <v>0</v>
      </c>
      <c r="L24" s="12">
        <f t="shared" si="4"/>
        <v>0</v>
      </c>
      <c r="M24" s="10">
        <f t="shared" si="5"/>
        <v>18000</v>
      </c>
      <c r="N24" s="10">
        <v>18000</v>
      </c>
      <c r="O24" s="11">
        <f t="shared" si="6"/>
        <v>0</v>
      </c>
      <c r="P24" s="12">
        <f t="shared" si="7"/>
        <v>0</v>
      </c>
      <c r="Q24" s="10">
        <f t="shared" si="8"/>
        <v>18000</v>
      </c>
      <c r="R24" s="10">
        <v>18000</v>
      </c>
      <c r="S24" s="11">
        <f t="shared" si="9"/>
        <v>0</v>
      </c>
      <c r="T24" s="12">
        <f t="shared" si="10"/>
        <v>0</v>
      </c>
      <c r="U24" s="10">
        <f>E24/4</f>
        <v>18000</v>
      </c>
      <c r="V24" s="10">
        <v>18000</v>
      </c>
      <c r="W24" s="11">
        <f t="shared" si="12"/>
        <v>0</v>
      </c>
      <c r="X24" s="12">
        <f t="shared" si="13"/>
        <v>0</v>
      </c>
    </row>
    <row r="25" spans="1:24" ht="15.75" customHeight="1" thickBot="1" x14ac:dyDescent="0.25">
      <c r="A25" s="32"/>
      <c r="B25" s="41"/>
      <c r="C25" s="32" t="s">
        <v>20</v>
      </c>
      <c r="D25" s="41"/>
      <c r="E25" s="10">
        <v>800000</v>
      </c>
      <c r="F25" s="10">
        <f t="shared" ref="F25:F26" si="28">J25+N25+R25+V25</f>
        <v>800000</v>
      </c>
      <c r="G25" s="11">
        <f t="shared" si="0"/>
        <v>0</v>
      </c>
      <c r="H25" s="12">
        <f t="shared" si="1"/>
        <v>0</v>
      </c>
      <c r="I25" s="10">
        <f t="shared" si="2"/>
        <v>200000</v>
      </c>
      <c r="J25" s="10">
        <v>200000</v>
      </c>
      <c r="K25" s="11">
        <f t="shared" si="3"/>
        <v>0</v>
      </c>
      <c r="L25" s="12">
        <f t="shared" si="4"/>
        <v>0</v>
      </c>
      <c r="M25" s="10">
        <f t="shared" si="5"/>
        <v>200000</v>
      </c>
      <c r="N25" s="10">
        <v>200000</v>
      </c>
      <c r="O25" s="11">
        <f t="shared" si="6"/>
        <v>0</v>
      </c>
      <c r="P25" s="12">
        <f t="shared" si="7"/>
        <v>0</v>
      </c>
      <c r="Q25" s="10">
        <f t="shared" si="8"/>
        <v>200000</v>
      </c>
      <c r="R25" s="10">
        <v>200000</v>
      </c>
      <c r="S25" s="11">
        <f t="shared" si="9"/>
        <v>0</v>
      </c>
      <c r="T25" s="12">
        <f t="shared" si="10"/>
        <v>0</v>
      </c>
      <c r="U25" s="10">
        <f>E25/4</f>
        <v>200000</v>
      </c>
      <c r="V25" s="10">
        <v>200000</v>
      </c>
      <c r="W25" s="11">
        <f t="shared" si="12"/>
        <v>0</v>
      </c>
      <c r="X25" s="12">
        <f t="shared" si="13"/>
        <v>0</v>
      </c>
    </row>
    <row r="26" spans="1:24" ht="16" thickBot="1" x14ac:dyDescent="0.25">
      <c r="A26" s="37"/>
      <c r="B26" s="38"/>
      <c r="C26" s="37" t="s">
        <v>21</v>
      </c>
      <c r="D26" s="38"/>
      <c r="E26" s="13">
        <v>10000</v>
      </c>
      <c r="F26" s="14">
        <f t="shared" si="28"/>
        <v>8000</v>
      </c>
      <c r="G26" s="15">
        <f t="shared" si="0"/>
        <v>-2000</v>
      </c>
      <c r="H26" s="16">
        <f t="shared" si="1"/>
        <v>-0.2</v>
      </c>
      <c r="I26" s="14">
        <f t="shared" si="2"/>
        <v>2500</v>
      </c>
      <c r="J26" s="14">
        <v>2000</v>
      </c>
      <c r="K26" s="15">
        <f t="shared" si="3"/>
        <v>-500</v>
      </c>
      <c r="L26" s="16">
        <f t="shared" si="4"/>
        <v>-0.2</v>
      </c>
      <c r="M26" s="14">
        <f t="shared" si="5"/>
        <v>2500</v>
      </c>
      <c r="N26" s="14">
        <v>2000</v>
      </c>
      <c r="O26" s="15">
        <f t="shared" si="6"/>
        <v>-500</v>
      </c>
      <c r="P26" s="16">
        <f t="shared" si="7"/>
        <v>-0.2</v>
      </c>
      <c r="Q26" s="14">
        <f t="shared" si="8"/>
        <v>2500</v>
      </c>
      <c r="R26" s="14">
        <v>2000</v>
      </c>
      <c r="S26" s="15">
        <f t="shared" si="9"/>
        <v>-500</v>
      </c>
      <c r="T26" s="16">
        <f t="shared" si="10"/>
        <v>-0.2</v>
      </c>
      <c r="U26" s="14">
        <f>E26/4</f>
        <v>2500</v>
      </c>
      <c r="V26" s="14">
        <v>2000</v>
      </c>
      <c r="W26" s="15">
        <f t="shared" si="12"/>
        <v>-500</v>
      </c>
      <c r="X26" s="16">
        <f t="shared" si="13"/>
        <v>-0.2</v>
      </c>
    </row>
    <row r="27" spans="1:24" ht="16" thickBot="1" x14ac:dyDescent="0.25">
      <c r="A27" s="34" t="s">
        <v>28</v>
      </c>
      <c r="B27" s="35"/>
      <c r="C27" s="35"/>
      <c r="D27" s="36"/>
      <c r="E27" s="17">
        <f>SUM(E12:E26)</f>
        <v>2392000</v>
      </c>
      <c r="F27" s="18">
        <f>SUM(F12:F26)</f>
        <v>2445000</v>
      </c>
      <c r="G27" s="19">
        <f t="shared" si="0"/>
        <v>53000</v>
      </c>
      <c r="H27" s="20">
        <f t="shared" si="1"/>
        <v>2.2157190635451504E-2</v>
      </c>
      <c r="I27" s="18">
        <f>SUM(I12:I26)</f>
        <v>598000</v>
      </c>
      <c r="J27" s="18">
        <f>SUM(J12:J26)</f>
        <v>607500</v>
      </c>
      <c r="K27" s="19">
        <f t="shared" si="3"/>
        <v>9500</v>
      </c>
      <c r="L27" s="20">
        <f t="shared" si="4"/>
        <v>1.588628762541806E-2</v>
      </c>
      <c r="M27" s="18">
        <f>SUM(M12:M26)</f>
        <v>598000</v>
      </c>
      <c r="N27" s="18">
        <f>SUM(N12:N26)</f>
        <v>617500</v>
      </c>
      <c r="O27" s="19">
        <f t="shared" si="6"/>
        <v>19500</v>
      </c>
      <c r="P27" s="20">
        <f t="shared" si="7"/>
        <v>3.2608695652173912E-2</v>
      </c>
      <c r="Q27" s="18">
        <f>SUM(Q12:Q26)</f>
        <v>598000</v>
      </c>
      <c r="R27" s="18">
        <f>SUM(R12:R26)</f>
        <v>622500</v>
      </c>
      <c r="S27" s="19">
        <f t="shared" si="9"/>
        <v>24500</v>
      </c>
      <c r="T27" s="20">
        <f t="shared" si="10"/>
        <v>4.096989966555184E-2</v>
      </c>
      <c r="U27" s="18">
        <f>SUM(U12:U26)</f>
        <v>598000</v>
      </c>
      <c r="V27" s="18">
        <f>SUM(V12:V26)</f>
        <v>597500</v>
      </c>
      <c r="W27" s="19">
        <f t="shared" si="12"/>
        <v>-500</v>
      </c>
      <c r="X27" s="20">
        <f t="shared" si="13"/>
        <v>-8.3612040133779263E-4</v>
      </c>
    </row>
  </sheetData>
  <mergeCells count="35">
    <mergeCell ref="A20:B20"/>
    <mergeCell ref="C20:D20"/>
    <mergeCell ref="A14:B14"/>
    <mergeCell ref="C14:D14"/>
    <mergeCell ref="A13:B13"/>
    <mergeCell ref="C13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6:X6"/>
    <mergeCell ref="A7:X7"/>
    <mergeCell ref="A8:X8"/>
    <mergeCell ref="A11:D11"/>
    <mergeCell ref="A12:B12"/>
    <mergeCell ref="C12:D12"/>
    <mergeCell ref="A10:D10"/>
    <mergeCell ref="A9:D9"/>
    <mergeCell ref="A21:D21"/>
    <mergeCell ref="A22:B22"/>
    <mergeCell ref="C22:D22"/>
    <mergeCell ref="A27:D27"/>
    <mergeCell ref="A26:B26"/>
    <mergeCell ref="C26:D26"/>
    <mergeCell ref="A23:D23"/>
    <mergeCell ref="A24:B24"/>
    <mergeCell ref="C24:D24"/>
    <mergeCell ref="A25:B25"/>
    <mergeCell ref="C25:D2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Variation Report</vt:lpstr>
      <vt:lpstr>General Operations Cost Centre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Australian Hardware Wollongong Budget Variation Support</dc:title>
  <dc:creator>Innovation and Business Skills Australia</dc:creator>
  <cp:lastModifiedBy>Brooke</cp:lastModifiedBy>
  <cp:lastPrinted>2012-09-19T02:18:24Z</cp:lastPrinted>
  <dcterms:created xsi:type="dcterms:W3CDTF">2011-09-27T23:55:24Z</dcterms:created>
  <dcterms:modified xsi:type="dcterms:W3CDTF">2016-08-10T01:28:19Z</dcterms:modified>
</cp:coreProperties>
</file>